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объем закупок 2019" sheetId="1" r:id="rId1"/>
    <sheet name="09.01" sheetId="2" r:id="rId2"/>
    <sheet name="21.01" sheetId="3" r:id="rId3"/>
    <sheet name="лист изм." sheetId="4" r:id="rId4"/>
  </sheets>
  <definedNames>
    <definedName name="_xlnm.Print_Area" localSheetId="1">'09.01'!$A$1:$AY$160</definedName>
    <definedName name="_xlnm.Print_Area" localSheetId="2">'21.01'!$A$1:$AY$143</definedName>
    <definedName name="_xlnm.Print_Area" localSheetId="3">'лист изм.'!$A$1:$S$46</definedName>
    <definedName name="_xlnm.Print_Area" localSheetId="0">'объем закупок 2019'!$A$1:$I$182</definedName>
  </definedNames>
  <calcPr fullCalcOnLoad="1"/>
</workbook>
</file>

<file path=xl/sharedStrings.xml><?xml version="1.0" encoding="utf-8"?>
<sst xmlns="http://schemas.openxmlformats.org/spreadsheetml/2006/main" count="1862" uniqueCount="359">
  <si>
    <t>Наименование показателя</t>
  </si>
  <si>
    <t xml:space="preserve">Заработная плата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</si>
  <si>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</si>
  <si>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</si>
  <si>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</si>
  <si>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</si>
  <si>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Работы, услуги по содержанию имущества   </t>
  </si>
  <si>
    <t xml:space="preserve">Прочие работы, услуги                    </t>
  </si>
  <si>
    <t xml:space="preserve">Прочие расходы                           </t>
  </si>
  <si>
    <t xml:space="preserve">Увеличение стоимости основных средств    </t>
  </si>
  <si>
    <t>Главный бухгалтер</t>
  </si>
  <si>
    <t>учреждения                               ____________ _____________________</t>
  </si>
  <si>
    <t>.032100000</t>
  </si>
  <si>
    <t>.032100100</t>
  </si>
  <si>
    <t>.032101314</t>
  </si>
  <si>
    <t>КВР</t>
  </si>
  <si>
    <t>таблица 2</t>
  </si>
  <si>
    <t>Код строки</t>
  </si>
  <si>
    <t>код субсидии</t>
  </si>
  <si>
    <t>отраслевой код</t>
  </si>
  <si>
    <t>кфср</t>
  </si>
  <si>
    <t xml:space="preserve">
(КОСГУ)</t>
  </si>
  <si>
    <t>Объем финансового обеспечения, руб. (с точностью до двух знаков после запятой — 0,00)</t>
  </si>
  <si>
    <t>всего</t>
  </si>
  <si>
    <t>в том числе:</t>
  </si>
  <si>
    <t>субсидии на финансовое обеспечение выполнения муниципального задания</t>
  </si>
  <si>
    <t>субсидии на финан-совое обес-печение государст-венного задания из бюджета Федераль-ного фонда обязатель-ного меди-цинского страхова-ния</t>
  </si>
  <si>
    <t>субсидии, предос-тавляе-мые в соответ-ствии с абзацем вторым пункта 1 статьи 78.1 Бюджет-ного кодекса РФ</t>
  </si>
  <si>
    <t>суб-сидии на осущ. кап. вло-же-ний</t>
  </si>
  <si>
    <t>средст-ва обяз. мед. страхо-вания</t>
  </si>
  <si>
    <t>Поступления от оказания услуг (выполнения работ) на плат-ной основе и от иной приносящей доход дея-тельности</t>
  </si>
  <si>
    <t>из них гранты</t>
  </si>
  <si>
    <t>3</t>
  </si>
  <si>
    <t>5</t>
  </si>
  <si>
    <t>7</t>
  </si>
  <si>
    <t>5.1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</si>
  <si>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</si>
  <si>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</si>
  <si>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</si>
  <si>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</si>
  <si>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</si>
  <si>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 xml:space="preserve">Поступление средств от оказания платных услуг </t>
  </si>
  <si>
    <t>.000000500</t>
  </si>
  <si>
    <t>.00000000000000000</t>
  </si>
  <si>
    <t>практика студентов</t>
  </si>
  <si>
    <t xml:space="preserve">Спонсорские и благотворительные средства- </t>
  </si>
  <si>
    <t>доходы от оказания услуг, работ</t>
  </si>
  <si>
    <t>120</t>
  </si>
  <si>
    <t>иные субсидии, предоставленные из бюджета</t>
  </si>
  <si>
    <t>150</t>
  </si>
  <si>
    <t>Выплаты по расходам, всего:</t>
  </si>
  <si>
    <t>200</t>
  </si>
  <si>
    <t>в том числе на: выплаты персоналу всего:</t>
  </si>
  <si>
    <t>210</t>
  </si>
  <si>
    <t>из них: оплата труда и начисления на выплаты по оплате труда</t>
  </si>
  <si>
    <t>211</t>
  </si>
  <si>
    <t>из них: социальные и иные выплаты населению, всего</t>
  </si>
  <si>
    <t>220</t>
  </si>
  <si>
    <t>из них: уплату налогов, сборов и иных платежей, всего</t>
  </si>
  <si>
    <t>230</t>
  </si>
  <si>
    <t>из них: безвозмездные перечисления организациям</t>
  </si>
  <si>
    <t>240</t>
  </si>
  <si>
    <t>x</t>
  </si>
  <si>
    <t>.0701</t>
  </si>
  <si>
    <t>111</t>
  </si>
  <si>
    <t>112</t>
  </si>
  <si>
    <t>213</t>
  </si>
  <si>
    <t>119</t>
  </si>
  <si>
    <t>221</t>
  </si>
  <si>
    <t>244</t>
  </si>
  <si>
    <t>222</t>
  </si>
  <si>
    <t>226</t>
  </si>
  <si>
    <t>290</t>
  </si>
  <si>
    <t>310</t>
  </si>
  <si>
    <t>340</t>
  </si>
  <si>
    <t>223</t>
  </si>
  <si>
    <t>225</t>
  </si>
  <si>
    <t>851</t>
  </si>
  <si>
    <t>853</t>
  </si>
  <si>
    <t>прочие расходы (кроме рас ходов на закупку товаров, работ, услуг)</t>
  </si>
  <si>
    <t>250</t>
  </si>
  <si>
    <t>Выплаты по расходам на закупку товаров, работ, услуг всего по 44- ФЗ</t>
  </si>
  <si>
    <t>0001</t>
  </si>
  <si>
    <t>расходы на оплату контрактов заключенных до начала очередного финансового года</t>
  </si>
  <si>
    <t>1001</t>
  </si>
  <si>
    <t>расходы на закупку товаров, работ, услуг, всего</t>
  </si>
  <si>
    <t>2001</t>
  </si>
  <si>
    <t>Поступление финансовых активов, всего:</t>
  </si>
  <si>
    <t>Выбытие финансовых активов, всего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</si>
  <si>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</si>
  <si>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</si>
  <si>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</si>
  <si>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</si>
  <si>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</si>
  <si>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</si>
  <si>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</si>
  <si>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</si>
  <si>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Руководитель муниципального учреждения ___________ ______________________</t>
  </si>
  <si>
    <t>.032 1003 53 3 03 71440 612 241 015 3012</t>
  </si>
  <si>
    <t>1003</t>
  </si>
  <si>
    <t>.0702</t>
  </si>
  <si>
    <t>.032 0701 52 2 01 00160 611 241</t>
  </si>
  <si>
    <t>Субсидия на иные цели на оплату штрафов</t>
  </si>
  <si>
    <t>.032101200</t>
  </si>
  <si>
    <t>.032 0702 522 03 14210 612 241 015</t>
  </si>
  <si>
    <t>.0314</t>
  </si>
  <si>
    <t>УТВЕРЖДЕНО</t>
  </si>
  <si>
    <t>ИЗМЕНЕНИЯ К ПЛАНУ</t>
  </si>
  <si>
    <t>.032 0314 57 1 01 13320 612 241 015</t>
  </si>
  <si>
    <t>032101049</t>
  </si>
  <si>
    <t>.14110040000000324</t>
  </si>
  <si>
    <t>.100000000S0000124</t>
  </si>
  <si>
    <t xml:space="preserve">субсидия на иные цели на укрепление МТБ образовательных организаций </t>
  </si>
  <si>
    <t xml:space="preserve"> .032101049</t>
  </si>
  <si>
    <t xml:space="preserve">субсидия на муниципальное задание на выполнение услуги </t>
  </si>
  <si>
    <t xml:space="preserve">субсидия на муниципальное задание на содержание имущества </t>
  </si>
  <si>
    <t>субсидия на иные цели за счёт средств областного бюджета на питание обучающихся в общеобразовательных учреждениях, расположенных на территории Ленинградской области</t>
  </si>
  <si>
    <t>субсидия "На профилактику правонарушений в Бокситогорском муниципальном районе "</t>
  </si>
  <si>
    <t>Увеличение стоимости основных средств    52 2 02 70510</t>
  </si>
  <si>
    <t xml:space="preserve">Увеличение стоимости основных средств    52 2 02 S0510   </t>
  </si>
  <si>
    <t>Увеличение стоимости материальных запасов</t>
  </si>
  <si>
    <t xml:space="preserve">.032 0702 52 2 01 00160 611 241 013                                                                                       .032 0702 52 2 01 71530  611 241 013 3003             </t>
  </si>
  <si>
    <t xml:space="preserve">.032 0702 52 2 01 00160 611 241 003                                                                              .032 0702 52 2 01 71530 611 241 003 3003                                 </t>
  </si>
  <si>
    <t>.14110040000000318</t>
  </si>
  <si>
    <t>.100000000S0000118</t>
  </si>
  <si>
    <t>налоги, пошлины и сборы</t>
  </si>
  <si>
    <t>291</t>
  </si>
  <si>
    <t>852</t>
  </si>
  <si>
    <t>295</t>
  </si>
  <si>
    <t>Другие экономические санкции</t>
  </si>
  <si>
    <t>Работы, услуги по содержанию имущества    5220210490</t>
  </si>
  <si>
    <t>Увеличение стоимости основных средств 52202S0510</t>
  </si>
  <si>
    <t>.032 0702 52 2 03 14210 612 241 015</t>
  </si>
  <si>
    <t>831</t>
  </si>
  <si>
    <t>189</t>
  </si>
  <si>
    <t>183</t>
  </si>
  <si>
    <t>поступление платы родителей за путевки в летние лагеря</t>
  </si>
  <si>
    <t>131</t>
  </si>
  <si>
    <t>.0707</t>
  </si>
  <si>
    <t xml:space="preserve">Увеличение стоимости материальных запасов </t>
  </si>
  <si>
    <t>296</t>
  </si>
  <si>
    <t>Субсидия областного бюджета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</si>
  <si>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.032102332</t>
  </si>
  <si>
    <t>141401100000000000</t>
  </si>
  <si>
    <t>Субсидия на организацию и проведение оздоровительной работы в период летних школьных каникул</t>
  </si>
  <si>
    <t>.032101022</t>
  </si>
  <si>
    <t>.14110650000000000</t>
  </si>
  <si>
    <t>.100000000S0000000</t>
  </si>
  <si>
    <t>.032 0702 52 2 02 72020 612 241 015 4011</t>
  </si>
  <si>
    <t>14140110000000000</t>
  </si>
  <si>
    <t>.032 0707 52 7 01 10600 612 241 015,  .032 0707 52 7 01 74410 612 241 015 1065,    .032 0707 52 7 01 S4410 612 241 015</t>
  </si>
  <si>
    <t>Прочие работы, услуги    5220210490</t>
  </si>
  <si>
    <t>Субсидия на иные цели на погашение просроченной кредиторской задолженности за прошлые года</t>
  </si>
  <si>
    <t>.032101017</t>
  </si>
  <si>
    <t>.032 0701 52 1 01 00160 612 241 015</t>
  </si>
  <si>
    <t>Субсидия на иные цели на развитие кадрового потенциала в сфере образования</t>
  </si>
  <si>
    <t>.032101084</t>
  </si>
  <si>
    <t>.032 0705 5250113080 612 241 015</t>
  </si>
  <si>
    <t>Прочие работы, услуги</t>
  </si>
  <si>
    <t>.0705</t>
  </si>
  <si>
    <t>510</t>
  </si>
  <si>
    <t>000000000</t>
  </si>
  <si>
    <t>.000</t>
  </si>
  <si>
    <t>610</t>
  </si>
  <si>
    <t>.032101421</t>
  </si>
  <si>
    <t>Субсидия на мероприятия по развитию системы начального общего, основного общего и среднего общего образования детей</t>
  </si>
  <si>
    <t>.032 0702 52 2 03 14210 612 241 000 015</t>
  </si>
  <si>
    <t>.032 0702 52 2 02 S0510 612 241 015 141 324 1004,                             .032 0702 52 2 02 S0510 612 241 015 000 124 0000</t>
  </si>
  <si>
    <t>Увеличение стоимости основных средств  52202S0510</t>
  </si>
  <si>
    <t>госпошлина</t>
  </si>
  <si>
    <t xml:space="preserve">Другие экономические санкции </t>
  </si>
  <si>
    <t>увеличение стоимости прочих оборотных запасов (материалов)</t>
  </si>
  <si>
    <t>346</t>
  </si>
  <si>
    <t>341</t>
  </si>
  <si>
    <t>344</t>
  </si>
  <si>
    <t>Увеличение стоимости строительных материалов</t>
  </si>
  <si>
    <t>349</t>
  </si>
  <si>
    <t>Увеличение стоимости прочих материальных запасов однократного применения</t>
  </si>
  <si>
    <t>266</t>
  </si>
  <si>
    <t>343</t>
  </si>
  <si>
    <t>0702</t>
  </si>
  <si>
    <t>227</t>
  </si>
  <si>
    <t>Прочие работы, услуги (автострахование)</t>
  </si>
  <si>
    <t>ГСМ</t>
  </si>
  <si>
    <t xml:space="preserve">ФИНАНСОВО-ХОЗЯЙСТВЕННОЙ ДЕЯТЕЛЬНОСТИ </t>
  </si>
  <si>
    <t>Питание</t>
  </si>
  <si>
    <t>Зам председателя Комитета образования администрации Бокситогорского муниципального района Ленинградской области</t>
  </si>
  <si>
    <t>на 09 января  2020 г.</t>
  </si>
  <si>
    <t xml:space="preserve">Показатели по поступлениям и выплатам учреждения (подразделения) МБОУ  "ПСОШ №1" </t>
  </si>
  <si>
    <t>0320016000000003</t>
  </si>
  <si>
    <t xml:space="preserve">Социальные пособия и компенсации персоналу в денежной форме        </t>
  </si>
  <si>
    <t>Увеличение стоимости ОС</t>
  </si>
  <si>
    <t>Медикаменты</t>
  </si>
  <si>
    <t>342</t>
  </si>
  <si>
    <t>345</t>
  </si>
  <si>
    <t>Увеличение стоимости прочих оборотных запасов (мягкий инвентарь)</t>
  </si>
  <si>
    <t>Прочие оборотные запасы</t>
  </si>
  <si>
    <t>0320016000000013</t>
  </si>
  <si>
    <t>Арендная плата</t>
  </si>
  <si>
    <t>224</t>
  </si>
  <si>
    <t>0327135014100003</t>
  </si>
  <si>
    <t>0327153014100003</t>
  </si>
  <si>
    <t>Прочие материальные запасы</t>
  </si>
  <si>
    <t>0327153014100013</t>
  </si>
  <si>
    <t>0320000050000000</t>
  </si>
  <si>
    <t>0327144014100015</t>
  </si>
  <si>
    <t>.032 10.04 52 1 04 71360 612 241 015</t>
  </si>
  <si>
    <t>Объем закупаемой продукции на 2020 год</t>
  </si>
  <si>
    <t>Код субсидии</t>
  </si>
  <si>
    <t>Код по бюджетной
классификации  
операции сектора
государственного
управления</t>
  </si>
  <si>
    <t>сумма</t>
  </si>
  <si>
    <t>реквизиты документа</t>
  </si>
  <si>
    <t>пункт 44фз закона</t>
  </si>
  <si>
    <t>реквизиты извещения на размещение закупки</t>
  </si>
  <si>
    <t xml:space="preserve">закупки, всего:                          </t>
  </si>
  <si>
    <t>.032 0702(0705) 52 2 01 00160 611 241 003 - .032100000</t>
  </si>
  <si>
    <t>Услуги связи (телефон)</t>
  </si>
  <si>
    <t>не вкл</t>
  </si>
  <si>
    <t>обслуживание бух.программ</t>
  </si>
  <si>
    <t>Прочие работы, услуги (ЭДО)</t>
  </si>
  <si>
    <t>сан.гиг.обучение</t>
  </si>
  <si>
    <t>медицинские осмотры</t>
  </si>
  <si>
    <t>курсы повышения квалификации</t>
  </si>
  <si>
    <t>предрейсовые осмотры водителей</t>
  </si>
  <si>
    <t xml:space="preserve">разно </t>
  </si>
  <si>
    <t>гсм</t>
  </si>
  <si>
    <t>увеличение стоимости основных средств</t>
  </si>
  <si>
    <t>мягкий инвентарь</t>
  </si>
  <si>
    <t>.032 0702 52 2 01 00160 611 241 013 - 032100100</t>
  </si>
  <si>
    <t>Оплата отопления и водоснабжения</t>
  </si>
  <si>
    <t>вывоз мусора</t>
  </si>
  <si>
    <t>Оплата электроэнергии</t>
  </si>
  <si>
    <t>Работы, услуги по содержанию имущества</t>
  </si>
  <si>
    <t>обслуживание приборов учета</t>
  </si>
  <si>
    <t>замена и поверка приборов учета</t>
  </si>
  <si>
    <t>обслуживание компьютерного оборудования и заправка картриждей</t>
  </si>
  <si>
    <t>обслуживание АПС(пожар сигнализация)</t>
  </si>
  <si>
    <t>прочие противопож.мероприятия</t>
  </si>
  <si>
    <t>гидропневматическая промывка и гидравлическое испытание системы отопления</t>
  </si>
  <si>
    <t>дератизация</t>
  </si>
  <si>
    <t xml:space="preserve">разное </t>
  </si>
  <si>
    <t>микробиол исслед, произ контроль</t>
  </si>
  <si>
    <t>функционирование канала связи ЦАСПИ</t>
  </si>
  <si>
    <t>ОХРАНА</t>
  </si>
  <si>
    <t>автострахование</t>
  </si>
  <si>
    <t>строительные материалы</t>
  </si>
  <si>
    <t>.032 0702 52 2 01 71530 611 241 003 3003 - 032100000 (бывший 032100307)</t>
  </si>
  <si>
    <t>доступ в сеть Интернет</t>
  </si>
  <si>
    <t>прочие услуги</t>
  </si>
  <si>
    <t>основные средства, в т.ч. Учебники</t>
  </si>
  <si>
    <t>канцелярия</t>
  </si>
  <si>
    <t>Бланк аттестатов и твердая обложка для аттестата</t>
  </si>
  <si>
    <t>.032 0702 52 2 01 71530  611 241 013 3003 - 032100100 (бывший032100007)</t>
  </si>
  <si>
    <t>СУБСИДИИ НА ИНЫЕ ЦЕЛИ</t>
  </si>
  <si>
    <t>ОРГАНИЗАЦИЯ ПИТАНИЯ  - 032102341</t>
  </si>
  <si>
    <t>организация питания</t>
  </si>
  <si>
    <t>.032 0702 5220314210 612 241 015  -  032101421</t>
  </si>
  <si>
    <t>посещение бассейна на сл учебный год</t>
  </si>
  <si>
    <t xml:space="preserve">посещение бассейна </t>
  </si>
  <si>
    <t>посещение бассейна март</t>
  </si>
  <si>
    <t>КТС</t>
  </si>
  <si>
    <t>5220210490;5220270510;52202S0510</t>
  </si>
  <si>
    <t>.032101049</t>
  </si>
  <si>
    <t>отд 17.07</t>
  </si>
  <si>
    <t>.032 0705 5250113080 612 241 015(000)-.032101084</t>
  </si>
  <si>
    <t>ЛЕТО-ЛАГЕРЬ</t>
  </si>
  <si>
    <t xml:space="preserve"> страховка</t>
  </si>
  <si>
    <t>зп бух</t>
  </si>
  <si>
    <t>мед сестр</t>
  </si>
  <si>
    <t>зп нач</t>
  </si>
  <si>
    <t>зп вожат</t>
  </si>
  <si>
    <t>зав хоз</t>
  </si>
  <si>
    <t>питание</t>
  </si>
  <si>
    <t>призы, билеты</t>
  </si>
  <si>
    <t>медикаменты</t>
  </si>
  <si>
    <t>хоз товары</t>
  </si>
  <si>
    <t>дератизация1100, анализы воды2753</t>
  </si>
  <si>
    <t>анализы воды</t>
  </si>
  <si>
    <t>аккарицидная обработка</t>
  </si>
  <si>
    <t>2730-страх, 4000-аккар,  5674-з/п мед , 1350-обслед перс</t>
  </si>
  <si>
    <t>исследование</t>
  </si>
  <si>
    <t>страховка</t>
  </si>
  <si>
    <t xml:space="preserve">зп  мед </t>
  </si>
  <si>
    <t>Собственные средства</t>
  </si>
  <si>
    <t>.032 0707 52 2 01 00160 611 241 - 000000500</t>
  </si>
  <si>
    <t>призы</t>
  </si>
  <si>
    <t>хоз.тов</t>
  </si>
  <si>
    <t>.032 0701 52 2 01 00160 611 241 - 000000500</t>
  </si>
  <si>
    <t>Подарки</t>
  </si>
  <si>
    <t>ПИТАНИЕ 2020 год</t>
  </si>
  <si>
    <t>организ-ия питания</t>
  </si>
  <si>
    <t>контрольные цифры</t>
  </si>
  <si>
    <t>фактические цифры</t>
  </si>
  <si>
    <t>остаток</t>
  </si>
  <si>
    <t>до 600 тыс.руб.</t>
  </si>
  <si>
    <t>п. 5 ч.1 ст. 93</t>
  </si>
  <si>
    <t>Единственный поставщик</t>
  </si>
  <si>
    <t>до 300 тыс. руб.</t>
  </si>
  <si>
    <t>п. 4 ч.1 ст.93</t>
  </si>
  <si>
    <t>2 мл.руб.</t>
  </si>
  <si>
    <t>Ест. Монополия (Услуги связи,интернет аб.плата Сан.эп.стан. - смывы, почта - переводы)</t>
  </si>
  <si>
    <t>п.1 ч.1 ст.93</t>
  </si>
  <si>
    <t>водоотвед., водоснабж., теплоснабж.</t>
  </si>
  <si>
    <t>п..8 ч.1 ст.93</t>
  </si>
  <si>
    <t>энектроснабжение</t>
  </si>
  <si>
    <t>п.29 ч.1 ст. 93</t>
  </si>
  <si>
    <t>печатные и электронные издания(учебники)</t>
  </si>
  <si>
    <t>п.14 ч.1 ст. 93</t>
  </si>
  <si>
    <t>устранение аварий</t>
  </si>
  <si>
    <t>п.9 ч. 1 ст.93</t>
  </si>
  <si>
    <t>всего конкурентных процедур</t>
  </si>
  <si>
    <t>запрос котировок в электронной форме</t>
  </si>
  <si>
    <t>Иные Конкурсные процедуры (аукционы+конкурсы+и др</t>
  </si>
  <si>
    <t>не вкл в пз</t>
  </si>
  <si>
    <t>ЛИМИТЫ 2020 год</t>
  </si>
  <si>
    <t>план</t>
  </si>
  <si>
    <t>факт</t>
  </si>
  <si>
    <t>для субъект.мал.предринимательства (РФ)</t>
  </si>
  <si>
    <t>для субъект.мал.предринимательства (ЛО)</t>
  </si>
  <si>
    <t>АИТП</t>
  </si>
  <si>
    <t>ЭНЕРГОСЕРВИС</t>
  </si>
  <si>
    <t>открытый конкурс в электронный форме</t>
  </si>
  <si>
    <t>пока отложили проект</t>
  </si>
  <si>
    <t>ОСВЕЩЕНИЕ</t>
  </si>
  <si>
    <t>планируют в ноябре разместить</t>
  </si>
  <si>
    <t>МБОУ "Пикалевская СОШ №1"</t>
  </si>
  <si>
    <t>техосмотр, ремонт и предрейсовый осмотр автотранспорта</t>
  </si>
  <si>
    <t>СОУТ</t>
  </si>
  <si>
    <t>транспортные услуги</t>
  </si>
  <si>
    <t>САДИК</t>
  </si>
  <si>
    <t>0327136014100003</t>
  </si>
  <si>
    <t>на 21 января  2020 г.</t>
  </si>
  <si>
    <t>032.13320.000.000.15</t>
  </si>
  <si>
    <t>.000…000</t>
  </si>
  <si>
    <t>0321332000000015</t>
  </si>
  <si>
    <t>"21" января 2020 г.______________Е.В.Гречнёвкина</t>
  </si>
  <si>
    <t>МУНИЦИПАЛЬНОГО БЮДЖЕТНОГО ОБЩЕОБРАЗОВАТЕЛЬНОГО УЧРЕЖДЕНИЯ "СРЕДНЯЯ ОБЩЕОБРАЗОВАТЕЛЬНАЯ ШКОЛА №1 "ГОРОДА ПИКАЛЕВО              на 2020  год</t>
  </si>
  <si>
    <t>152</t>
  </si>
  <si>
    <t>0321332.00000015</t>
  </si>
  <si>
    <t>Услуги связи (м/г)</t>
  </si>
  <si>
    <t>пп.4 п.1 ст.93</t>
  </si>
  <si>
    <t>пп.5 п.1 ст.93</t>
  </si>
  <si>
    <t>Коммунальные услуги</t>
  </si>
  <si>
    <t>Хол. Вода и стоки</t>
  </si>
  <si>
    <t>Оплата отопления и водоснабжения Сам.</t>
  </si>
  <si>
    <t>Оплата отопления и водоснабжения Анис.</t>
  </si>
  <si>
    <t>Оплата электроэнергии Сам.+Анис.</t>
  </si>
  <si>
    <t>пп.8 п.1 ст.93</t>
  </si>
  <si>
    <t>пп.29 п.1 ст.93</t>
  </si>
  <si>
    <t>услуги связи (Интернет)</t>
  </si>
  <si>
    <t>аук.для СМП</t>
  </si>
  <si>
    <t>Контракты, заключенные по результатам конкурсных процедур 2019 г.</t>
  </si>
  <si>
    <t>уборка помещений  01.01.2020-29.02.2020</t>
  </si>
  <si>
    <t>работы по экспл. и тех. обслуживанию        01.01.2020-31.12.2020</t>
  </si>
  <si>
    <t>Дог. № 16 от 21.01.20 МАУ ХЭС</t>
  </si>
  <si>
    <t>Дог. № 15 от 21.01.20 МАУ ХЭС</t>
  </si>
  <si>
    <t>К-кт № 0145300013119000405 от 09.01.2020 ООО "ТД Марс"</t>
  </si>
  <si>
    <t>1004</t>
  </si>
  <si>
    <t>интернет Ростелеком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</si>
</sst>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Courier New"/>
      <family val="3"/>
    </font>
    <font>
      <sz val="11"/>
      <color indexed="63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9"/>
      <name val="Arial Cyr"/>
      <family val="0"/>
    </font>
    <font>
      <b/>
      <sz val="8"/>
      <name val="Arial"/>
      <family val="2"/>
    </font>
    <font>
      <b/>
      <i/>
      <sz val="10"/>
      <name val="Arial Cyr"/>
      <family val="0"/>
    </font>
    <font>
      <b/>
      <sz val="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4" fontId="24" fillId="24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right"/>
    </xf>
    <xf numFmtId="0" fontId="27" fillId="11" borderId="10" xfId="0" applyFont="1" applyFill="1" applyBorder="1" applyAlignment="1">
      <alignment horizontal="left"/>
    </xf>
    <xf numFmtId="49" fontId="27" fillId="11" borderId="10" xfId="0" applyNumberFormat="1" applyFont="1" applyFill="1" applyBorder="1" applyAlignment="1">
      <alignment horizontal="center"/>
    </xf>
    <xf numFmtId="4" fontId="27" fillId="11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2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49" fontId="28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left" wrapText="1"/>
    </xf>
    <xf numFmtId="49" fontId="28" fillId="11" borderId="10" xfId="0" applyNumberFormat="1" applyFont="1" applyFill="1" applyBorder="1" applyAlignment="1">
      <alignment horizontal="center"/>
    </xf>
    <xf numFmtId="49" fontId="28" fillId="11" borderId="10" xfId="0" applyNumberFormat="1" applyFont="1" applyFill="1" applyBorder="1" applyAlignment="1">
      <alignment horizontal="center" vertical="center"/>
    </xf>
    <xf numFmtId="4" fontId="27" fillId="11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/>
    </xf>
    <xf numFmtId="49" fontId="30" fillId="24" borderId="10" xfId="0" applyNumberFormat="1" applyFont="1" applyFill="1" applyBorder="1" applyAlignment="1">
      <alignment horizontal="center"/>
    </xf>
    <xf numFmtId="49" fontId="28" fillId="24" borderId="10" xfId="0" applyNumberFormat="1" applyFont="1" applyFill="1" applyBorder="1" applyAlignment="1">
      <alignment horizontal="center" vertical="center"/>
    </xf>
    <xf numFmtId="4" fontId="30" fillId="24" borderId="10" xfId="0" applyNumberFormat="1" applyFont="1" applyFill="1" applyBorder="1" applyAlignment="1">
      <alignment horizontal="right"/>
    </xf>
    <xf numFmtId="4" fontId="30" fillId="24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24" borderId="10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/>
    </xf>
    <xf numFmtId="4" fontId="24" fillId="25" borderId="10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wrapText="1"/>
    </xf>
    <xf numFmtId="167" fontId="24" fillId="0" borderId="0" xfId="63" applyFont="1" applyAlignment="1">
      <alignment horizontal="left"/>
    </xf>
    <xf numFmtId="49" fontId="27" fillId="24" borderId="10" xfId="0" applyNumberFormat="1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 horizontal="center"/>
    </xf>
    <xf numFmtId="2" fontId="27" fillId="11" borderId="1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vertical="center" wrapText="1"/>
    </xf>
    <xf numFmtId="49" fontId="24" fillId="24" borderId="11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center"/>
    </xf>
    <xf numFmtId="0" fontId="24" fillId="25" borderId="10" xfId="0" applyFont="1" applyFill="1" applyBorder="1" applyAlignment="1">
      <alignment wrapText="1"/>
    </xf>
    <xf numFmtId="0" fontId="24" fillId="25" borderId="0" xfId="0" applyFont="1" applyFill="1" applyAlignment="1">
      <alignment horizontal="left"/>
    </xf>
    <xf numFmtId="49" fontId="24" fillId="25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wrapText="1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wrapText="1"/>
    </xf>
    <xf numFmtId="49" fontId="24" fillId="25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wrapText="1"/>
    </xf>
    <xf numFmtId="49" fontId="24" fillId="25" borderId="13" xfId="0" applyNumberFormat="1" applyFont="1" applyFill="1" applyBorder="1" applyAlignment="1">
      <alignment horizontal="center"/>
    </xf>
    <xf numFmtId="0" fontId="24" fillId="25" borderId="0" xfId="0" applyFont="1" applyFill="1" applyAlignment="1">
      <alignment/>
    </xf>
    <xf numFmtId="49" fontId="24" fillId="25" borderId="1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27" fillId="24" borderId="12" xfId="0" applyFont="1" applyFill="1" applyBorder="1" applyAlignment="1">
      <alignment vertical="top" wrapText="1"/>
    </xf>
    <xf numFmtId="49" fontId="27" fillId="24" borderId="11" xfId="0" applyNumberFormat="1" applyFont="1" applyFill="1" applyBorder="1" applyAlignment="1">
      <alignment horizontal="center"/>
    </xf>
    <xf numFmtId="0" fontId="27" fillId="9" borderId="10" xfId="0" applyFont="1" applyFill="1" applyBorder="1" applyAlignment="1">
      <alignment horizontal="left" wrapText="1"/>
    </xf>
    <xf numFmtId="49" fontId="27" fillId="9" borderId="10" xfId="0" applyNumberFormat="1" applyFont="1" applyFill="1" applyBorder="1" applyAlignment="1">
      <alignment horizontal="center"/>
    </xf>
    <xf numFmtId="49" fontId="28" fillId="9" borderId="10" xfId="0" applyNumberFormat="1" applyFont="1" applyFill="1" applyBorder="1" applyAlignment="1">
      <alignment horizontal="center" vertical="center"/>
    </xf>
    <xf numFmtId="4" fontId="27" fillId="9" borderId="10" xfId="0" applyNumberFormat="1" applyFont="1" applyFill="1" applyBorder="1" applyAlignment="1">
      <alignment horizontal="right"/>
    </xf>
    <xf numFmtId="4" fontId="27" fillId="9" borderId="10" xfId="0" applyNumberFormat="1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0" fontId="27" fillId="11" borderId="10" xfId="0" applyFont="1" applyFill="1" applyBorder="1" applyAlignment="1">
      <alignment horizontal="center"/>
    </xf>
    <xf numFmtId="4" fontId="27" fillId="11" borderId="10" xfId="0" applyNumberFormat="1" applyFont="1" applyFill="1" applyBorder="1" applyAlignment="1">
      <alignment horizontal="center"/>
    </xf>
    <xf numFmtId="4" fontId="24" fillId="25" borderId="0" xfId="0" applyNumberFormat="1" applyFont="1" applyFill="1" applyAlignment="1">
      <alignment horizontal="left"/>
    </xf>
    <xf numFmtId="4" fontId="24" fillId="0" borderId="0" xfId="0" applyNumberFormat="1" applyFont="1" applyFill="1" applyAlignment="1">
      <alignment horizontal="left"/>
    </xf>
    <xf numFmtId="0" fontId="23" fillId="0" borderId="0" xfId="0" applyFont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 applyProtection="1">
      <alignment horizontal="center" vertical="top" wrapText="1"/>
      <protection/>
    </xf>
    <xf numFmtId="4" fontId="24" fillId="0" borderId="14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" fontId="34" fillId="0" borderId="10" xfId="0" applyNumberFormat="1" applyFont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center"/>
    </xf>
    <xf numFmtId="4" fontId="27" fillId="9" borderId="10" xfId="0" applyNumberFormat="1" applyFont="1" applyFill="1" applyBorder="1" applyAlignment="1">
      <alignment horizontal="center"/>
    </xf>
    <xf numFmtId="4" fontId="30" fillId="24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38" fillId="0" borderId="0" xfId="0" applyFont="1" applyAlignment="1">
      <alignment/>
    </xf>
    <xf numFmtId="0" fontId="24" fillId="0" borderId="12" xfId="0" applyFont="1" applyFill="1" applyBorder="1" applyAlignment="1">
      <alignment horizontal="left" wrapText="1"/>
    </xf>
    <xf numFmtId="49" fontId="24" fillId="0" borderId="1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0" fontId="24" fillId="25" borderId="13" xfId="0" applyFont="1" applyFill="1" applyBorder="1" applyAlignment="1">
      <alignment horizontal="left"/>
    </xf>
    <xf numFmtId="49" fontId="24" fillId="3" borderId="10" xfId="0" applyNumberFormat="1" applyFont="1" applyFill="1" applyBorder="1" applyAlignment="1">
      <alignment horizontal="center" vertical="center"/>
    </xf>
    <xf numFmtId="49" fontId="24" fillId="5" borderId="10" xfId="0" applyNumberFormat="1" applyFont="1" applyFill="1" applyBorder="1" applyAlignment="1">
      <alignment horizontal="center" vertical="center"/>
    </xf>
    <xf numFmtId="4" fontId="22" fillId="5" borderId="10" xfId="0" applyNumberFormat="1" applyFont="1" applyFill="1" applyBorder="1" applyAlignment="1" applyProtection="1">
      <alignment horizontal="center" vertical="top" wrapText="1"/>
      <protection/>
    </xf>
    <xf numFmtId="4" fontId="24" fillId="5" borderId="10" xfId="0" applyNumberFormat="1" applyFont="1" applyFill="1" applyBorder="1" applyAlignment="1">
      <alignment horizontal="center"/>
    </xf>
    <xf numFmtId="49" fontId="24" fillId="26" borderId="15" xfId="0" applyNumberFormat="1" applyFont="1" applyFill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center"/>
    </xf>
    <xf numFmtId="4" fontId="22" fillId="26" borderId="10" xfId="0" applyNumberFormat="1" applyFont="1" applyFill="1" applyBorder="1" applyAlignment="1" applyProtection="1">
      <alignment horizontal="center" vertical="top" wrapText="1"/>
      <protection/>
    </xf>
    <xf numFmtId="49" fontId="24" fillId="0" borderId="15" xfId="0" applyNumberFormat="1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/>
    </xf>
    <xf numFmtId="0" fontId="0" fillId="25" borderId="13" xfId="0" applyFont="1" applyFill="1" applyBorder="1" applyAlignment="1">
      <alignment horizontal="center" vertical="center"/>
    </xf>
    <xf numFmtId="168" fontId="22" fillId="5" borderId="10" xfId="0" applyNumberFormat="1" applyFont="1" applyFill="1" applyBorder="1" applyAlignment="1" applyProtection="1">
      <alignment horizontal="center" vertical="top" wrapText="1"/>
      <protection/>
    </xf>
    <xf numFmtId="0" fontId="24" fillId="25" borderId="16" xfId="0" applyFont="1" applyFill="1" applyBorder="1" applyAlignment="1">
      <alignment horizontal="center" vertical="center"/>
    </xf>
    <xf numFmtId="4" fontId="24" fillId="25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2" fontId="27" fillId="24" borderId="10" xfId="63" applyNumberFormat="1" applyFont="1" applyFill="1" applyBorder="1" applyAlignment="1">
      <alignment horizontal="center"/>
    </xf>
    <xf numFmtId="2" fontId="24" fillId="25" borderId="10" xfId="63" applyNumberFormat="1" applyFont="1" applyFill="1" applyBorder="1" applyAlignment="1">
      <alignment horizontal="center" vertical="center"/>
    </xf>
    <xf numFmtId="167" fontId="27" fillId="24" borderId="10" xfId="63" applyFont="1" applyFill="1" applyBorder="1" applyAlignment="1">
      <alignment horizontal="center" vertical="center" wrapText="1"/>
    </xf>
    <xf numFmtId="167" fontId="24" fillId="0" borderId="10" xfId="63" applyFont="1" applyFill="1" applyBorder="1" applyAlignment="1">
      <alignment horizontal="center" vertical="center" wrapText="1"/>
    </xf>
    <xf numFmtId="167" fontId="24" fillId="24" borderId="10" xfId="63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wrapText="1"/>
    </xf>
    <xf numFmtId="0" fontId="27" fillId="24" borderId="10" xfId="0" applyFont="1" applyFill="1" applyBorder="1" applyAlignment="1">
      <alignment horizontal="center"/>
    </xf>
    <xf numFmtId="4" fontId="34" fillId="5" borderId="10" xfId="0" applyNumberFormat="1" applyFont="1" applyFill="1" applyBorder="1" applyAlignment="1">
      <alignment horizontal="center" vertical="center" wrapText="1"/>
    </xf>
    <xf numFmtId="4" fontId="34" fillId="26" borderId="10" xfId="0" applyNumberFormat="1" applyFont="1" applyFill="1" applyBorder="1" applyAlignment="1">
      <alignment horizontal="center" vertical="center" wrapText="1"/>
    </xf>
    <xf numFmtId="167" fontId="22" fillId="0" borderId="10" xfId="63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0" fillId="24" borderId="17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/>
    </xf>
    <xf numFmtId="0" fontId="34" fillId="0" borderId="0" xfId="0" applyNumberFormat="1" applyFont="1" applyAlignment="1">
      <alignment horizontal="center"/>
    </xf>
    <xf numFmtId="4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/>
    </xf>
    <xf numFmtId="0" fontId="41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0" fontId="34" fillId="0" borderId="0" xfId="0" applyNumberFormat="1" applyFont="1" applyAlignment="1">
      <alignment horizontal="right"/>
    </xf>
    <xf numFmtId="0" fontId="40" fillId="0" borderId="0" xfId="0" applyFont="1" applyAlignment="1">
      <alignment wrapText="1"/>
    </xf>
    <xf numFmtId="0" fontId="40" fillId="0" borderId="0" xfId="0" applyNumberFormat="1" applyFont="1" applyAlignment="1">
      <alignment wrapText="1"/>
    </xf>
    <xf numFmtId="0" fontId="34" fillId="0" borderId="0" xfId="0" applyNumberFormat="1" applyFont="1" applyAlignment="1">
      <alignment horizontal="center" wrapText="1"/>
    </xf>
    <xf numFmtId="4" fontId="34" fillId="0" borderId="0" xfId="0" applyNumberFormat="1" applyFont="1" applyFill="1" applyAlignment="1">
      <alignment horizontal="left"/>
    </xf>
    <xf numFmtId="0" fontId="34" fillId="0" borderId="0" xfId="0" applyFont="1" applyAlignment="1">
      <alignment wrapText="1"/>
    </xf>
    <xf numFmtId="0" fontId="34" fillId="0" borderId="0" xfId="0" applyNumberFormat="1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4" fontId="34" fillId="0" borderId="15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/>
    </xf>
    <xf numFmtId="0" fontId="34" fillId="0" borderId="15" xfId="0" applyFont="1" applyFill="1" applyBorder="1" applyAlignment="1">
      <alignment horizontal="left"/>
    </xf>
    <xf numFmtId="0" fontId="34" fillId="0" borderId="10" xfId="0" applyFont="1" applyFill="1" applyBorder="1" applyAlignment="1">
      <alignment/>
    </xf>
    <xf numFmtId="0" fontId="40" fillId="27" borderId="18" xfId="0" applyFont="1" applyFill="1" applyBorder="1" applyAlignment="1">
      <alignment wrapText="1"/>
    </xf>
    <xf numFmtId="0" fontId="34" fillId="27" borderId="19" xfId="0" applyNumberFormat="1" applyFont="1" applyFill="1" applyBorder="1" applyAlignment="1">
      <alignment wrapText="1"/>
    </xf>
    <xf numFmtId="0" fontId="34" fillId="27" borderId="19" xfId="0" applyFont="1" applyFill="1" applyBorder="1" applyAlignment="1">
      <alignment wrapText="1"/>
    </xf>
    <xf numFmtId="0" fontId="34" fillId="27" borderId="19" xfId="0" applyNumberFormat="1" applyFont="1" applyFill="1" applyBorder="1" applyAlignment="1">
      <alignment horizontal="center" wrapText="1"/>
    </xf>
    <xf numFmtId="4" fontId="40" fillId="27" borderId="19" xfId="0" applyNumberFormat="1" applyFont="1" applyFill="1" applyBorder="1" applyAlignment="1">
      <alignment horizontal="center" wrapText="1"/>
    </xf>
    <xf numFmtId="2" fontId="34" fillId="27" borderId="19" xfId="0" applyNumberFormat="1" applyFont="1" applyFill="1" applyBorder="1" applyAlignment="1">
      <alignment/>
    </xf>
    <xf numFmtId="167" fontId="34" fillId="0" borderId="19" xfId="0" applyNumberFormat="1" applyFont="1" applyFill="1" applyBorder="1" applyAlignment="1">
      <alignment/>
    </xf>
    <xf numFmtId="0" fontId="34" fillId="0" borderId="2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4" fontId="40" fillId="4" borderId="21" xfId="0" applyNumberFormat="1" applyFont="1" applyFill="1" applyBorder="1" applyAlignment="1">
      <alignment wrapText="1"/>
    </xf>
    <xf numFmtId="4" fontId="34" fillId="4" borderId="13" xfId="0" applyNumberFormat="1" applyFont="1" applyFill="1" applyBorder="1" applyAlignment="1">
      <alignment horizontal="center"/>
    </xf>
    <xf numFmtId="4" fontId="34" fillId="4" borderId="13" xfId="0" applyNumberFormat="1" applyFont="1" applyFill="1" applyBorder="1" applyAlignment="1">
      <alignment/>
    </xf>
    <xf numFmtId="167" fontId="40" fillId="4" borderId="13" xfId="0" applyNumberFormat="1" applyFont="1" applyFill="1" applyBorder="1" applyAlignment="1">
      <alignment horizontal="center" wrapText="1"/>
    </xf>
    <xf numFmtId="0" fontId="34" fillId="4" borderId="13" xfId="0" applyFont="1" applyFill="1" applyBorder="1" applyAlignment="1">
      <alignment horizontal="left" vertical="center"/>
    </xf>
    <xf numFmtId="49" fontId="34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1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top" wrapText="1"/>
      <protection/>
    </xf>
    <xf numFmtId="4" fontId="43" fillId="11" borderId="10" xfId="0" applyNumberFormat="1" applyFont="1" applyFill="1" applyBorder="1" applyAlignment="1">
      <alignment horizontal="center"/>
    </xf>
    <xf numFmtId="0" fontId="34" fillId="11" borderId="10" xfId="0" applyFont="1" applyFill="1" applyBorder="1" applyAlignment="1">
      <alignment/>
    </xf>
    <xf numFmtId="49" fontId="34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 horizontal="left" vertical="top" wrapText="1"/>
    </xf>
    <xf numFmtId="4" fontId="40" fillId="0" borderId="13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0" fontId="34" fillId="0" borderId="11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4" fillId="0" borderId="11" xfId="0" applyNumberFormat="1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>
      <alignment wrapText="1"/>
    </xf>
    <xf numFmtId="0" fontId="34" fillId="0" borderId="10" xfId="0" applyFont="1" applyBorder="1" applyAlignment="1">
      <alignment/>
    </xf>
    <xf numFmtId="0" fontId="34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 horizontal="center"/>
    </xf>
    <xf numFmtId="0" fontId="34" fillId="0" borderId="10" xfId="0" applyFont="1" applyFill="1" applyBorder="1" applyAlignment="1">
      <alignment horizontal="left" vertical="center"/>
    </xf>
    <xf numFmtId="4" fontId="34" fillId="4" borderId="15" xfId="0" applyNumberFormat="1" applyFont="1" applyFill="1" applyBorder="1" applyAlignment="1">
      <alignment horizontal="center"/>
    </xf>
    <xf numFmtId="0" fontId="34" fillId="4" borderId="10" xfId="0" applyFont="1" applyFill="1" applyBorder="1" applyAlignment="1">
      <alignment/>
    </xf>
    <xf numFmtId="0" fontId="40" fillId="4" borderId="10" xfId="0" applyFont="1" applyFill="1" applyBorder="1" applyAlignment="1">
      <alignment horizontal="center" wrapText="1"/>
    </xf>
    <xf numFmtId="0" fontId="34" fillId="4" borderId="10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center" vertical="center"/>
    </xf>
    <xf numFmtId="0" fontId="40" fillId="8" borderId="10" xfId="0" applyNumberFormat="1" applyFont="1" applyFill="1" applyBorder="1" applyAlignment="1">
      <alignment horizontal="center" vertical="center" wrapText="1"/>
    </xf>
    <xf numFmtId="4" fontId="40" fillId="8" borderId="10" xfId="0" applyNumberFormat="1" applyFont="1" applyFill="1" applyBorder="1" applyAlignment="1">
      <alignment horizontal="center" vertical="center" wrapText="1"/>
    </xf>
    <xf numFmtId="0" fontId="40" fillId="8" borderId="15" xfId="0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wrapText="1"/>
    </xf>
    <xf numFmtId="4" fontId="34" fillId="0" borderId="10" xfId="0" applyNumberFormat="1" applyFont="1" applyBorder="1" applyAlignment="1">
      <alignment wrapText="1"/>
    </xf>
    <xf numFmtId="0" fontId="34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vertical="center" wrapText="1"/>
    </xf>
    <xf numFmtId="0" fontId="34" fillId="0" borderId="15" xfId="0" applyNumberFormat="1" applyFont="1" applyBorder="1" applyAlignment="1">
      <alignment wrapText="1"/>
    </xf>
    <xf numFmtId="0" fontId="34" fillId="0" borderId="15" xfId="0" applyFont="1" applyBorder="1" applyAlignment="1">
      <alignment wrapText="1"/>
    </xf>
    <xf numFmtId="0" fontId="40" fillId="0" borderId="15" xfId="0" applyFont="1" applyFill="1" applyBorder="1" applyAlignment="1">
      <alignment horizontal="center" vertical="center"/>
    </xf>
    <xf numFmtId="0" fontId="40" fillId="8" borderId="15" xfId="0" applyNumberFormat="1" applyFont="1" applyFill="1" applyBorder="1" applyAlignment="1">
      <alignment horizontal="center" wrapText="1"/>
    </xf>
    <xf numFmtId="4" fontId="40" fillId="8" borderId="15" xfId="0" applyNumberFormat="1" applyFont="1" applyFill="1" applyBorder="1" applyAlignment="1">
      <alignment horizontal="center" wrapText="1"/>
    </xf>
    <xf numFmtId="0" fontId="40" fillId="8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/>
    </xf>
    <xf numFmtId="0" fontId="34" fillId="25" borderId="10" xfId="0" applyFont="1" applyFill="1" applyBorder="1" applyAlignment="1">
      <alignment horizontal="left" wrapText="1"/>
    </xf>
    <xf numFmtId="14" fontId="34" fillId="0" borderId="0" xfId="0" applyNumberFormat="1" applyFont="1" applyFill="1" applyAlignment="1">
      <alignment/>
    </xf>
    <xf numFmtId="0" fontId="34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/>
    </xf>
    <xf numFmtId="0" fontId="34" fillId="0" borderId="15" xfId="0" applyNumberFormat="1" applyFont="1" applyFill="1" applyBorder="1" applyAlignment="1">
      <alignment/>
    </xf>
    <xf numFmtId="0" fontId="44" fillId="0" borderId="15" xfId="0" applyNumberFormat="1" applyFont="1" applyFill="1" applyBorder="1" applyAlignment="1">
      <alignment horizontal="center" wrapText="1"/>
    </xf>
    <xf numFmtId="4" fontId="44" fillId="0" borderId="15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wrapText="1"/>
    </xf>
    <xf numFmtId="4" fontId="40" fillId="0" borderId="10" xfId="0" applyNumberFormat="1" applyFont="1" applyFill="1" applyBorder="1" applyAlignment="1">
      <alignment vertical="center" wrapText="1"/>
    </xf>
    <xf numFmtId="0" fontId="34" fillId="25" borderId="0" xfId="0" applyFont="1" applyFill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/>
    </xf>
    <xf numFmtId="4" fontId="34" fillId="4" borderId="10" xfId="0" applyNumberFormat="1" applyFont="1" applyFill="1" applyBorder="1" applyAlignment="1">
      <alignment horizontal="center"/>
    </xf>
    <xf numFmtId="3" fontId="34" fillId="0" borderId="15" xfId="55" applyNumberFormat="1" applyFont="1" applyFill="1" applyBorder="1" applyAlignment="1">
      <alignment horizontal="left" vertical="center" wrapText="1"/>
      <protection/>
    </xf>
    <xf numFmtId="0" fontId="40" fillId="0" borderId="10" xfId="0" applyNumberFormat="1" applyFont="1" applyFill="1" applyBorder="1" applyAlignment="1">
      <alignment horizontal="center" wrapText="1"/>
    </xf>
    <xf numFmtId="168" fontId="40" fillId="0" borderId="10" xfId="0" applyNumberFormat="1" applyFont="1" applyFill="1" applyBorder="1" applyAlignment="1">
      <alignment horizontal="right" wrapText="1"/>
    </xf>
    <xf numFmtId="49" fontId="40" fillId="25" borderId="13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/>
    </xf>
    <xf numFmtId="3" fontId="34" fillId="0" borderId="10" xfId="55" applyNumberFormat="1" applyFont="1" applyFill="1" applyBorder="1" applyAlignment="1">
      <alignment horizontal="left" vertical="center" wrapText="1"/>
      <protection/>
    </xf>
    <xf numFmtId="0" fontId="34" fillId="0" borderId="15" xfId="0" applyFont="1" applyFill="1" applyBorder="1" applyAlignment="1">
      <alignment horizontal="left" vertical="center" wrapText="1"/>
    </xf>
    <xf numFmtId="0" fontId="34" fillId="4" borderId="15" xfId="0" applyFont="1" applyFill="1" applyBorder="1" applyAlignment="1">
      <alignment/>
    </xf>
    <xf numFmtId="0" fontId="40" fillId="4" borderId="15" xfId="0" applyFont="1" applyFill="1" applyBorder="1" applyAlignment="1">
      <alignment horizontal="center" wrapText="1"/>
    </xf>
    <xf numFmtId="0" fontId="34" fillId="4" borderId="15" xfId="0" applyFont="1" applyFill="1" applyBorder="1" applyAlignment="1">
      <alignment horizontal="left" vertical="center"/>
    </xf>
    <xf numFmtId="0" fontId="40" fillId="0" borderId="13" xfId="0" applyNumberFormat="1" applyFont="1" applyFill="1" applyBorder="1" applyAlignment="1">
      <alignment wrapText="1"/>
    </xf>
    <xf numFmtId="4" fontId="40" fillId="0" borderId="13" xfId="0" applyNumberFormat="1" applyFont="1" applyFill="1" applyBorder="1" applyAlignment="1">
      <alignment vertical="center" wrapText="1"/>
    </xf>
    <xf numFmtId="4" fontId="34" fillId="0" borderId="10" xfId="0" applyNumberFormat="1" applyFont="1" applyFill="1" applyBorder="1" applyAlignment="1" applyProtection="1">
      <alignment horizontal="center" vertical="top" wrapText="1"/>
      <protection/>
    </xf>
    <xf numFmtId="49" fontId="34" fillId="0" borderId="13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3" fontId="34" fillId="0" borderId="15" xfId="55" applyNumberFormat="1" applyFont="1" applyFill="1" applyBorder="1" applyAlignment="1">
      <alignment horizontal="left" wrapText="1"/>
      <protection/>
    </xf>
    <xf numFmtId="4" fontId="40" fillId="0" borderId="10" xfId="0" applyNumberFormat="1" applyFont="1" applyFill="1" applyBorder="1" applyAlignment="1">
      <alignment wrapText="1"/>
    </xf>
    <xf numFmtId="4" fontId="34" fillId="0" borderId="10" xfId="0" applyNumberFormat="1" applyFont="1" applyFill="1" applyBorder="1" applyAlignment="1" applyProtection="1">
      <alignment horizontal="center" wrapText="1"/>
      <protection/>
    </xf>
    <xf numFmtId="0" fontId="34" fillId="0" borderId="13" xfId="0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vertical="center"/>
    </xf>
    <xf numFmtId="0" fontId="34" fillId="0" borderId="10" xfId="0" applyNumberFormat="1" applyFont="1" applyFill="1" applyBorder="1" applyAlignment="1">
      <alignment horizontal="center" wrapText="1"/>
    </xf>
    <xf numFmtId="4" fontId="34" fillId="0" borderId="13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/>
    </xf>
    <xf numFmtId="0" fontId="40" fillId="0" borderId="13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left" vertical="center"/>
    </xf>
    <xf numFmtId="168" fontId="40" fillId="8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 applyProtection="1">
      <alignment horizontal="center" vertical="top" wrapText="1"/>
      <protection/>
    </xf>
    <xf numFmtId="0" fontId="40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2" fontId="34" fillId="0" borderId="0" xfId="0" applyNumberFormat="1" applyFont="1" applyFill="1" applyAlignment="1">
      <alignment/>
    </xf>
    <xf numFmtId="0" fontId="40" fillId="0" borderId="10" xfId="0" applyNumberFormat="1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/>
    </xf>
    <xf numFmtId="0" fontId="34" fillId="0" borderId="1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0" fontId="40" fillId="24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left" wrapText="1"/>
    </xf>
    <xf numFmtId="4" fontId="34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 horizontal="center" wrapText="1"/>
    </xf>
    <xf numFmtId="49" fontId="40" fillId="24" borderId="10" xfId="0" applyNumberFormat="1" applyFont="1" applyFill="1" applyBorder="1" applyAlignment="1">
      <alignment horizontal="center"/>
    </xf>
    <xf numFmtId="4" fontId="34" fillId="0" borderId="10" xfId="65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/>
    </xf>
    <xf numFmtId="0" fontId="34" fillId="25" borderId="10" xfId="0" applyFont="1" applyFill="1" applyBorder="1" applyAlignment="1">
      <alignment horizontal="left" vertical="center" wrapText="1"/>
    </xf>
    <xf numFmtId="49" fontId="40" fillId="24" borderId="23" xfId="0" applyNumberFormat="1" applyFont="1" applyFill="1" applyBorder="1" applyAlignment="1">
      <alignment horizontal="center"/>
    </xf>
    <xf numFmtId="4" fontId="34" fillId="0" borderId="10" xfId="65" applyNumberFormat="1" applyFont="1" applyFill="1" applyBorder="1" applyAlignment="1">
      <alignment horizontal="center" vertical="center" wrapText="1"/>
    </xf>
    <xf numFmtId="167" fontId="34" fillId="0" borderId="0" xfId="0" applyNumberFormat="1" applyFont="1" applyFill="1" applyAlignment="1">
      <alignment/>
    </xf>
    <xf numFmtId="0" fontId="47" fillId="0" borderId="10" xfId="53" applyFont="1" applyFill="1" applyBorder="1" applyAlignment="1">
      <alignment wrapText="1"/>
      <protection/>
    </xf>
    <xf numFmtId="49" fontId="34" fillId="0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4" fontId="34" fillId="0" borderId="12" xfId="0" applyNumberFormat="1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40" fillId="24" borderId="12" xfId="0" applyFont="1" applyFill="1" applyBorder="1" applyAlignment="1">
      <alignment wrapText="1"/>
    </xf>
    <xf numFmtId="49" fontId="40" fillId="24" borderId="17" xfId="0" applyNumberFormat="1" applyFont="1" applyFill="1" applyBorder="1" applyAlignment="1">
      <alignment horizontal="center"/>
    </xf>
    <xf numFmtId="0" fontId="34" fillId="28" borderId="10" xfId="0" applyFont="1" applyFill="1" applyBorder="1" applyAlignment="1">
      <alignment wrapText="1"/>
    </xf>
    <xf numFmtId="49" fontId="40" fillId="28" borderId="10" xfId="0" applyNumberFormat="1" applyFont="1" applyFill="1" applyBorder="1" applyAlignment="1">
      <alignment horizontal="center"/>
    </xf>
    <xf numFmtId="49" fontId="34" fillId="28" borderId="10" xfId="0" applyNumberFormat="1" applyFont="1" applyFill="1" applyBorder="1" applyAlignment="1">
      <alignment horizontal="center"/>
    </xf>
    <xf numFmtId="49" fontId="34" fillId="28" borderId="23" xfId="0" applyNumberFormat="1" applyFont="1" applyFill="1" applyBorder="1" applyAlignment="1">
      <alignment horizontal="center"/>
    </xf>
    <xf numFmtId="0" fontId="34" fillId="28" borderId="22" xfId="0" applyFont="1" applyFill="1" applyBorder="1" applyAlignment="1">
      <alignment wrapText="1"/>
    </xf>
    <xf numFmtId="4" fontId="34" fillId="0" borderId="15" xfId="0" applyNumberFormat="1" applyFont="1" applyFill="1" applyBorder="1" applyAlignment="1">
      <alignment horizontal="left" wrapText="1"/>
    </xf>
    <xf numFmtId="49" fontId="40" fillId="28" borderId="23" xfId="0" applyNumberFormat="1" applyFont="1" applyFill="1" applyBorder="1" applyAlignment="1">
      <alignment horizontal="center"/>
    </xf>
    <xf numFmtId="0" fontId="40" fillId="28" borderId="10" xfId="0" applyFont="1" applyFill="1" applyBorder="1" applyAlignment="1">
      <alignment horizontal="center" vertical="center" wrapText="1"/>
    </xf>
    <xf numFmtId="0" fontId="34" fillId="28" borderId="23" xfId="0" applyFont="1" applyFill="1" applyBorder="1" applyAlignment="1">
      <alignment wrapText="1"/>
    </xf>
    <xf numFmtId="0" fontId="46" fillId="0" borderId="15" xfId="0" applyFont="1" applyFill="1" applyBorder="1" applyAlignment="1">
      <alignment horizontal="center" wrapText="1"/>
    </xf>
    <xf numFmtId="0" fontId="34" fillId="28" borderId="10" xfId="0" applyFont="1" applyFill="1" applyBorder="1" applyAlignment="1">
      <alignment horizontal="left" vertical="center" wrapText="1"/>
    </xf>
    <xf numFmtId="0" fontId="34" fillId="28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/>
    </xf>
    <xf numFmtId="0" fontId="34" fillId="0" borderId="13" xfId="0" applyFont="1" applyFill="1" applyBorder="1" applyAlignment="1">
      <alignment horizontal="left"/>
    </xf>
    <xf numFmtId="0" fontId="40" fillId="4" borderId="10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left"/>
    </xf>
    <xf numFmtId="0" fontId="34" fillId="0" borderId="13" xfId="0" applyNumberFormat="1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4" fillId="0" borderId="13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/>
    </xf>
    <xf numFmtId="0" fontId="34" fillId="0" borderId="10" xfId="0" applyNumberFormat="1" applyFont="1" applyFill="1" applyBorder="1" applyAlignment="1">
      <alignment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33" fillId="3" borderId="13" xfId="0" applyFont="1" applyFill="1" applyBorder="1" applyAlignment="1">
      <alignment horizontal="left" vertical="center" wrapText="1"/>
    </xf>
    <xf numFmtId="0" fontId="33" fillId="3" borderId="10" xfId="0" applyFont="1" applyFill="1" applyBorder="1" applyAlignment="1">
      <alignment wrapText="1"/>
    </xf>
    <xf numFmtId="0" fontId="47" fillId="3" borderId="10" xfId="0" applyFont="1" applyFill="1" applyBorder="1" applyAlignment="1">
      <alignment horizontal="center" wrapText="1"/>
    </xf>
    <xf numFmtId="0" fontId="33" fillId="3" borderId="10" xfId="0" applyFont="1" applyFill="1" applyBorder="1" applyAlignment="1">
      <alignment horizontal="center" wrapText="1"/>
    </xf>
    <xf numFmtId="4" fontId="33" fillId="3" borderId="12" xfId="0" applyNumberFormat="1" applyFont="1" applyFill="1" applyBorder="1" applyAlignment="1">
      <alignment wrapText="1"/>
    </xf>
    <xf numFmtId="0" fontId="33" fillId="3" borderId="10" xfId="0" applyFont="1" applyFill="1" applyBorder="1" applyAlignment="1">
      <alignment/>
    </xf>
    <xf numFmtId="0" fontId="47" fillId="3" borderId="13" xfId="0" applyFont="1" applyFill="1" applyBorder="1" applyAlignment="1">
      <alignment horizontal="center" vertical="center" wrapText="1"/>
    </xf>
    <xf numFmtId="4" fontId="33" fillId="3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NumberFormat="1" applyFont="1" applyBorder="1" applyAlignment="1">
      <alignment/>
    </xf>
    <xf numFmtId="4" fontId="40" fillId="29" borderId="10" xfId="0" applyNumberFormat="1" applyFont="1" applyFill="1" applyBorder="1" applyAlignment="1">
      <alignment horizontal="center"/>
    </xf>
    <xf numFmtId="0" fontId="40" fillId="0" borderId="10" xfId="0" applyNumberFormat="1" applyFont="1" applyBorder="1" applyAlignment="1">
      <alignment horizontal="right"/>
    </xf>
    <xf numFmtId="4" fontId="40" fillId="24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/>
    </xf>
    <xf numFmtId="0" fontId="34" fillId="21" borderId="10" xfId="0" applyFont="1" applyFill="1" applyBorder="1" applyAlignment="1">
      <alignment/>
    </xf>
    <xf numFmtId="0" fontId="34" fillId="21" borderId="10" xfId="0" applyNumberFormat="1" applyFont="1" applyFill="1" applyBorder="1" applyAlignment="1">
      <alignment/>
    </xf>
    <xf numFmtId="0" fontId="40" fillId="21" borderId="10" xfId="0" applyNumberFormat="1" applyFont="1" applyFill="1" applyBorder="1" applyAlignment="1">
      <alignment horizontal="center"/>
    </xf>
    <xf numFmtId="4" fontId="40" fillId="21" borderId="10" xfId="0" applyNumberFormat="1" applyFont="1" applyFill="1" applyBorder="1" applyAlignment="1">
      <alignment horizontal="center"/>
    </xf>
    <xf numFmtId="0" fontId="34" fillId="13" borderId="10" xfId="0" applyFont="1" applyFill="1" applyBorder="1" applyAlignment="1">
      <alignment/>
    </xf>
    <xf numFmtId="167" fontId="40" fillId="0" borderId="10" xfId="0" applyNumberFormat="1" applyFont="1" applyBorder="1" applyAlignment="1">
      <alignment/>
    </xf>
    <xf numFmtId="49" fontId="34" fillId="0" borderId="10" xfId="0" applyNumberFormat="1" applyFont="1" applyBorder="1" applyAlignment="1">
      <alignment/>
    </xf>
    <xf numFmtId="9" fontId="40" fillId="0" borderId="10" xfId="0" applyNumberFormat="1" applyFont="1" applyBorder="1" applyAlignment="1">
      <alignment/>
    </xf>
    <xf numFmtId="4" fontId="40" fillId="13" borderId="10" xfId="0" applyNumberFormat="1" applyFont="1" applyFill="1" applyBorder="1" applyAlignment="1">
      <alignment horizontal="center"/>
    </xf>
    <xf numFmtId="0" fontId="34" fillId="28" borderId="12" xfId="0" applyFont="1" applyFill="1" applyBorder="1" applyAlignment="1">
      <alignment wrapText="1"/>
    </xf>
    <xf numFmtId="0" fontId="34" fillId="25" borderId="17" xfId="0" applyFont="1" applyFill="1" applyBorder="1" applyAlignment="1">
      <alignment/>
    </xf>
    <xf numFmtId="0" fontId="34" fillId="25" borderId="11" xfId="0" applyFont="1" applyFill="1" applyBorder="1" applyAlignment="1">
      <alignment/>
    </xf>
    <xf numFmtId="4" fontId="40" fillId="28" borderId="10" xfId="0" applyNumberFormat="1" applyFont="1" applyFill="1" applyBorder="1" applyAlignment="1">
      <alignment horizontal="center"/>
    </xf>
    <xf numFmtId="0" fontId="34" fillId="15" borderId="10" xfId="0" applyFont="1" applyFill="1" applyBorder="1" applyAlignment="1">
      <alignment/>
    </xf>
    <xf numFmtId="4" fontId="34" fillId="15" borderId="10" xfId="0" applyNumberFormat="1" applyFont="1" applyFill="1" applyBorder="1" applyAlignment="1">
      <alignment/>
    </xf>
    <xf numFmtId="0" fontId="48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49" fillId="3" borderId="0" xfId="0" applyFont="1" applyFill="1" applyAlignment="1">
      <alignment horizontal="center"/>
    </xf>
    <xf numFmtId="4" fontId="33" fillId="3" borderId="0" xfId="0" applyNumberFormat="1" applyFont="1" applyFill="1" applyBorder="1" applyAlignment="1">
      <alignment horizontal="center"/>
    </xf>
    <xf numFmtId="4" fontId="33" fillId="3" borderId="0" xfId="0" applyNumberFormat="1" applyFont="1" applyFill="1" applyBorder="1" applyAlignment="1">
      <alignment/>
    </xf>
    <xf numFmtId="0" fontId="33" fillId="3" borderId="0" xfId="0" applyFont="1" applyFill="1" applyBorder="1" applyAlignment="1">
      <alignment/>
    </xf>
    <xf numFmtId="0" fontId="33" fillId="3" borderId="0" xfId="0" applyFont="1" applyFill="1" applyAlignment="1">
      <alignment wrapText="1"/>
    </xf>
    <xf numFmtId="0" fontId="48" fillId="25" borderId="0" xfId="0" applyFont="1" applyFill="1" applyAlignment="1">
      <alignment/>
    </xf>
    <xf numFmtId="0" fontId="33" fillId="25" borderId="0" xfId="0" applyFont="1" applyFill="1" applyAlignment="1">
      <alignment/>
    </xf>
    <xf numFmtId="0" fontId="49" fillId="25" borderId="0" xfId="0" applyFont="1" applyFill="1" applyAlignment="1">
      <alignment horizontal="center"/>
    </xf>
    <xf numFmtId="4" fontId="33" fillId="25" borderId="0" xfId="0" applyNumberFormat="1" applyFont="1" applyFill="1" applyBorder="1" applyAlignment="1">
      <alignment horizontal="center"/>
    </xf>
    <xf numFmtId="4" fontId="33" fillId="25" borderId="0" xfId="0" applyNumberFormat="1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3" fillId="25" borderId="0" xfId="0" applyFont="1" applyFill="1" applyAlignment="1">
      <alignment wrapText="1"/>
    </xf>
    <xf numFmtId="0" fontId="40" fillId="9" borderId="10" xfId="0" applyFont="1" applyFill="1" applyBorder="1" applyAlignment="1">
      <alignment/>
    </xf>
    <xf numFmtId="9" fontId="40" fillId="9" borderId="10" xfId="0" applyNumberFormat="1" applyFont="1" applyFill="1" applyBorder="1" applyAlignment="1">
      <alignment/>
    </xf>
    <xf numFmtId="2" fontId="40" fillId="9" borderId="10" xfId="0" applyNumberFormat="1" applyFont="1" applyFill="1" applyBorder="1" applyAlignment="1">
      <alignment/>
    </xf>
    <xf numFmtId="167" fontId="40" fillId="9" borderId="10" xfId="0" applyNumberFormat="1" applyFont="1" applyFill="1" applyBorder="1" applyAlignment="1">
      <alignment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center"/>
    </xf>
    <xf numFmtId="4" fontId="40" fillId="10" borderId="10" xfId="0" applyNumberFormat="1" applyFont="1" applyFill="1" applyBorder="1" applyAlignment="1">
      <alignment horizontal="center"/>
    </xf>
    <xf numFmtId="0" fontId="42" fillId="29" borderId="10" xfId="0" applyFont="1" applyFill="1" applyBorder="1" applyAlignment="1">
      <alignment/>
    </xf>
    <xf numFmtId="0" fontId="42" fillId="29" borderId="10" xfId="0" applyNumberFormat="1" applyFont="1" applyFill="1" applyBorder="1" applyAlignment="1">
      <alignment/>
    </xf>
    <xf numFmtId="49" fontId="42" fillId="29" borderId="10" xfId="0" applyNumberFormat="1" applyFont="1" applyFill="1" applyBorder="1" applyAlignment="1">
      <alignment/>
    </xf>
    <xf numFmtId="0" fontId="42" fillId="29" borderId="10" xfId="0" applyNumberFormat="1" applyFont="1" applyFill="1" applyBorder="1" applyAlignment="1">
      <alignment horizontal="center"/>
    </xf>
    <xf numFmtId="4" fontId="42" fillId="29" borderId="10" xfId="0" applyNumberFormat="1" applyFont="1" applyFill="1" applyBorder="1" applyAlignment="1">
      <alignment horizontal="center"/>
    </xf>
    <xf numFmtId="0" fontId="42" fillId="29" borderId="10" xfId="0" applyNumberFormat="1" applyFont="1" applyFill="1" applyBorder="1" applyAlignment="1">
      <alignment wrapText="1"/>
    </xf>
    <xf numFmtId="14" fontId="42" fillId="29" borderId="10" xfId="0" applyNumberFormat="1" applyFont="1" applyFill="1" applyBorder="1" applyAlignment="1">
      <alignment/>
    </xf>
    <xf numFmtId="14" fontId="42" fillId="29" borderId="10" xfId="0" applyNumberFormat="1" applyFont="1" applyFill="1" applyBorder="1" applyAlignment="1">
      <alignment horizontal="center"/>
    </xf>
    <xf numFmtId="4" fontId="40" fillId="4" borderId="13" xfId="0" applyNumberFormat="1" applyFont="1" applyFill="1" applyBorder="1" applyAlignment="1">
      <alignment wrapText="1"/>
    </xf>
    <xf numFmtId="3" fontId="34" fillId="0" borderId="10" xfId="0" applyNumberFormat="1" applyFont="1" applyFill="1" applyBorder="1" applyAlignment="1">
      <alignment horizontal="center" wrapText="1"/>
    </xf>
    <xf numFmtId="4" fontId="34" fillId="11" borderId="15" xfId="0" applyNumberFormat="1" applyFont="1" applyFill="1" applyBorder="1" applyAlignment="1">
      <alignment horizontal="center"/>
    </xf>
    <xf numFmtId="0" fontId="34" fillId="11" borderId="22" xfId="0" applyFont="1" applyFill="1" applyBorder="1" applyAlignment="1">
      <alignment/>
    </xf>
    <xf numFmtId="4" fontId="34" fillId="11" borderId="10" xfId="0" applyNumberFormat="1" applyFont="1" applyFill="1" applyBorder="1" applyAlignment="1">
      <alignment horizontal="center"/>
    </xf>
    <xf numFmtId="0" fontId="40" fillId="0" borderId="15" xfId="0" applyNumberFormat="1" applyFont="1" applyFill="1" applyBorder="1" applyAlignment="1">
      <alignment horizontal="center" wrapText="1"/>
    </xf>
    <xf numFmtId="4" fontId="40" fillId="0" borderId="15" xfId="0" applyNumberFormat="1" applyFont="1" applyFill="1" applyBorder="1" applyAlignment="1">
      <alignment horizontal="center" wrapText="1"/>
    </xf>
    <xf numFmtId="0" fontId="34" fillId="11" borderId="11" xfId="0" applyFont="1" applyFill="1" applyBorder="1" applyAlignment="1">
      <alignment/>
    </xf>
    <xf numFmtId="4" fontId="34" fillId="3" borderId="10" xfId="0" applyNumberFormat="1" applyFont="1" applyFill="1" applyBorder="1" applyAlignment="1">
      <alignment horizontal="center" vertical="center" wrapText="1"/>
    </xf>
    <xf numFmtId="2" fontId="27" fillId="24" borderId="10" xfId="63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4" fillId="5" borderId="10" xfId="0" applyFont="1" applyFill="1" applyBorder="1" applyAlignment="1">
      <alignment wrapText="1"/>
    </xf>
    <xf numFmtId="0" fontId="24" fillId="5" borderId="10" xfId="0" applyFont="1" applyFill="1" applyBorder="1" applyAlignment="1">
      <alignment horizontal="center" vertical="center" wrapText="1"/>
    </xf>
    <xf numFmtId="4" fontId="24" fillId="5" borderId="10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167" fontId="27" fillId="0" borderId="10" xfId="63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/>
    </xf>
    <xf numFmtId="4" fontId="27" fillId="24" borderId="10" xfId="63" applyNumberFormat="1" applyFont="1" applyFill="1" applyBorder="1" applyAlignment="1">
      <alignment horizontal="center"/>
    </xf>
    <xf numFmtId="4" fontId="22" fillId="0" borderId="10" xfId="63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167" fontId="24" fillId="5" borderId="10" xfId="63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left" vertical="center" wrapText="1"/>
    </xf>
    <xf numFmtId="0" fontId="24" fillId="5" borderId="10" xfId="0" applyFont="1" applyFill="1" applyBorder="1" applyAlignment="1">
      <alignment horizontal="left" vertical="center" wrapText="1"/>
    </xf>
    <xf numFmtId="4" fontId="27" fillId="24" borderId="10" xfId="0" applyNumberFormat="1" applyFont="1" applyFill="1" applyBorder="1" applyAlignment="1">
      <alignment/>
    </xf>
    <xf numFmtId="4" fontId="50" fillId="24" borderId="10" xfId="0" applyNumberFormat="1" applyFont="1" applyFill="1" applyBorder="1" applyAlignment="1">
      <alignment/>
    </xf>
    <xf numFmtId="49" fontId="50" fillId="24" borderId="10" xfId="0" applyNumberFormat="1" applyFont="1" applyFill="1" applyBorder="1" applyAlignment="1">
      <alignment horizontal="center" vertical="center"/>
    </xf>
    <xf numFmtId="49" fontId="50" fillId="24" borderId="10" xfId="0" applyNumberFormat="1" applyFont="1" applyFill="1" applyBorder="1" applyAlignment="1">
      <alignment horizontal="center"/>
    </xf>
    <xf numFmtId="0" fontId="40" fillId="4" borderId="13" xfId="0" applyNumberFormat="1" applyFont="1" applyFill="1" applyBorder="1" applyAlignment="1">
      <alignment wrapText="1"/>
    </xf>
    <xf numFmtId="4" fontId="40" fillId="4" borderId="13" xfId="0" applyNumberFormat="1" applyFont="1" applyFill="1" applyBorder="1" applyAlignment="1">
      <alignment vertical="center" wrapText="1"/>
    </xf>
    <xf numFmtId="0" fontId="40" fillId="4" borderId="10" xfId="0" applyFont="1" applyFill="1" applyBorder="1" applyAlignment="1">
      <alignment horizontal="center"/>
    </xf>
    <xf numFmtId="0" fontId="40" fillId="4" borderId="10" xfId="0" applyFont="1" applyFill="1" applyBorder="1" applyAlignment="1">
      <alignment horizontal="left" vertical="center" wrapText="1"/>
    </xf>
    <xf numFmtId="4" fontId="40" fillId="4" borderId="10" xfId="0" applyNumberFormat="1" applyFont="1" applyFill="1" applyBorder="1" applyAlignment="1" applyProtection="1">
      <alignment horizontal="center" vertical="top" wrapText="1"/>
      <protection/>
    </xf>
    <xf numFmtId="0" fontId="40" fillId="4" borderId="10" xfId="0" applyFont="1" applyFill="1" applyBorder="1" applyAlignment="1">
      <alignment/>
    </xf>
    <xf numFmtId="0" fontId="40" fillId="4" borderId="10" xfId="0" applyFont="1" applyFill="1" applyBorder="1" applyAlignment="1">
      <alignment horizontal="left" vertical="center"/>
    </xf>
    <xf numFmtId="0" fontId="40" fillId="10" borderId="10" xfId="0" applyFont="1" applyFill="1" applyBorder="1" applyAlignment="1">
      <alignment wrapText="1"/>
    </xf>
    <xf numFmtId="0" fontId="34" fillId="10" borderId="10" xfId="0" applyFont="1" applyFill="1" applyBorder="1" applyAlignment="1">
      <alignment horizontal="center" wrapText="1"/>
    </xf>
    <xf numFmtId="4" fontId="34" fillId="10" borderId="10" xfId="0" applyNumberFormat="1" applyFont="1" applyFill="1" applyBorder="1" applyAlignment="1">
      <alignment horizontal="center"/>
    </xf>
    <xf numFmtId="0" fontId="34" fillId="10" borderId="0" xfId="0" applyFont="1" applyFill="1" applyAlignment="1">
      <alignment/>
    </xf>
    <xf numFmtId="0" fontId="40" fillId="10" borderId="13" xfId="0" applyFont="1" applyFill="1" applyBorder="1" applyAlignment="1">
      <alignment horizontal="center" vertical="center" wrapText="1"/>
    </xf>
    <xf numFmtId="0" fontId="34" fillId="10" borderId="13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/>
    </xf>
    <xf numFmtId="0" fontId="40" fillId="10" borderId="10" xfId="0" applyFont="1" applyFill="1" applyBorder="1" applyAlignment="1">
      <alignment horizontal="center" wrapText="1"/>
    </xf>
    <xf numFmtId="0" fontId="34" fillId="10" borderId="10" xfId="0" applyFont="1" applyFill="1" applyBorder="1" applyAlignment="1">
      <alignment horizontal="left" vertical="center"/>
    </xf>
    <xf numFmtId="4" fontId="43" fillId="30" borderId="10" xfId="0" applyNumberFormat="1" applyFont="1" applyFill="1" applyBorder="1" applyAlignment="1">
      <alignment horizontal="center"/>
    </xf>
    <xf numFmtId="0" fontId="34" fillId="30" borderId="10" xfId="0" applyFont="1" applyFill="1" applyBorder="1" applyAlignment="1">
      <alignment/>
    </xf>
    <xf numFmtId="4" fontId="43" fillId="0" borderId="10" xfId="0" applyNumberFormat="1" applyFont="1" applyFill="1" applyBorder="1" applyAlignment="1">
      <alignment horizontal="center"/>
    </xf>
    <xf numFmtId="4" fontId="43" fillId="31" borderId="10" xfId="0" applyNumberFormat="1" applyFont="1" applyFill="1" applyBorder="1" applyAlignment="1">
      <alignment horizontal="center"/>
    </xf>
    <xf numFmtId="0" fontId="34" fillId="31" borderId="10" xfId="0" applyFont="1" applyFill="1" applyBorder="1" applyAlignment="1">
      <alignment/>
    </xf>
    <xf numFmtId="4" fontId="43" fillId="31" borderId="15" xfId="0" applyNumberFormat="1" applyFont="1" applyFill="1" applyBorder="1" applyAlignment="1">
      <alignment horizontal="center"/>
    </xf>
    <xf numFmtId="4" fontId="34" fillId="30" borderId="10" xfId="0" applyNumberFormat="1" applyFont="1" applyFill="1" applyBorder="1" applyAlignment="1">
      <alignment horizontal="center"/>
    </xf>
    <xf numFmtId="4" fontId="34" fillId="31" borderId="10" xfId="0" applyNumberFormat="1" applyFont="1" applyFill="1" applyBorder="1" applyAlignment="1" applyProtection="1">
      <alignment horizontal="center" wrapText="1"/>
      <protection/>
    </xf>
    <xf numFmtId="4" fontId="34" fillId="31" borderId="13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/>
    </xf>
    <xf numFmtId="0" fontId="40" fillId="0" borderId="11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34" fillId="0" borderId="13" xfId="0" applyFont="1" applyFill="1" applyBorder="1" applyAlignment="1">
      <alignment horizontal="left" vertical="center" wrapText="1"/>
    </xf>
    <xf numFmtId="4" fontId="43" fillId="32" borderId="10" xfId="0" applyNumberFormat="1" applyFont="1" applyFill="1" applyBorder="1" applyAlignment="1">
      <alignment horizontal="center"/>
    </xf>
    <xf numFmtId="0" fontId="34" fillId="32" borderId="10" xfId="0" applyFont="1" applyFill="1" applyBorder="1" applyAlignment="1">
      <alignment/>
    </xf>
    <xf numFmtId="2" fontId="40" fillId="0" borderId="10" xfId="0" applyNumberFormat="1" applyFont="1" applyFill="1" applyBorder="1" applyAlignment="1">
      <alignment wrapText="1"/>
    </xf>
    <xf numFmtId="49" fontId="40" fillId="0" borderId="23" xfId="0" applyNumberFormat="1" applyFont="1" applyFill="1" applyBorder="1" applyAlignment="1">
      <alignment horizontal="center"/>
    </xf>
    <xf numFmtId="0" fontId="40" fillId="4" borderId="24" xfId="0" applyFont="1" applyFill="1" applyBorder="1" applyAlignment="1">
      <alignment horizontal="center" wrapText="1"/>
    </xf>
    <xf numFmtId="0" fontId="40" fillId="4" borderId="23" xfId="0" applyFont="1" applyFill="1" applyBorder="1" applyAlignment="1">
      <alignment horizontal="center" wrapText="1"/>
    </xf>
    <xf numFmtId="0" fontId="40" fillId="4" borderId="25" xfId="0" applyFont="1" applyFill="1" applyBorder="1" applyAlignment="1">
      <alignment horizontal="center" wrapText="1"/>
    </xf>
    <xf numFmtId="0" fontId="40" fillId="4" borderId="17" xfId="0" applyFont="1" applyFill="1" applyBorder="1" applyAlignment="1">
      <alignment horizontal="center" wrapText="1"/>
    </xf>
    <xf numFmtId="0" fontId="40" fillId="4" borderId="26" xfId="0" applyFont="1" applyFill="1" applyBorder="1" applyAlignment="1">
      <alignment horizontal="left" wrapText="1"/>
    </xf>
    <xf numFmtId="0" fontId="40" fillId="4" borderId="27" xfId="0" applyFont="1" applyFill="1" applyBorder="1" applyAlignment="1">
      <alignment horizontal="left" wrapText="1"/>
    </xf>
    <xf numFmtId="0" fontId="40" fillId="4" borderId="22" xfId="0" applyFont="1" applyFill="1" applyBorder="1" applyAlignment="1">
      <alignment horizontal="left" wrapText="1"/>
    </xf>
    <xf numFmtId="0" fontId="40" fillId="10" borderId="12" xfId="0" applyFont="1" applyFill="1" applyBorder="1" applyAlignment="1">
      <alignment horizontal="center" wrapText="1"/>
    </xf>
    <xf numFmtId="0" fontId="40" fillId="10" borderId="11" xfId="0" applyFont="1" applyFill="1" applyBorder="1" applyAlignment="1">
      <alignment horizont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left" wrapText="1"/>
    </xf>
    <xf numFmtId="0" fontId="40" fillId="24" borderId="17" xfId="0" applyFont="1" applyFill="1" applyBorder="1" applyAlignment="1">
      <alignment horizontal="left" wrapText="1"/>
    </xf>
    <xf numFmtId="0" fontId="40" fillId="24" borderId="11" xfId="0" applyFont="1" applyFill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5" xfId="0" applyNumberFormat="1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40" fillId="10" borderId="30" xfId="0" applyFont="1" applyFill="1" applyBorder="1" applyAlignment="1">
      <alignment horizontal="center" wrapText="1"/>
    </xf>
    <xf numFmtId="0" fontId="40" fillId="10" borderId="21" xfId="0" applyFont="1" applyFill="1" applyBorder="1" applyAlignment="1">
      <alignment horizontal="center" wrapText="1"/>
    </xf>
    <xf numFmtId="0" fontId="42" fillId="4" borderId="31" xfId="0" applyFont="1" applyFill="1" applyBorder="1" applyAlignment="1">
      <alignment horizontal="center" wrapText="1"/>
    </xf>
    <xf numFmtId="0" fontId="42" fillId="4" borderId="30" xfId="0" applyFont="1" applyFill="1" applyBorder="1" applyAlignment="1">
      <alignment horizontal="center" wrapText="1"/>
    </xf>
    <xf numFmtId="4" fontId="34" fillId="0" borderId="32" xfId="0" applyNumberFormat="1" applyFont="1" applyFill="1" applyBorder="1" applyAlignment="1">
      <alignment horizontal="center"/>
    </xf>
    <xf numFmtId="0" fontId="34" fillId="0" borderId="33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4" fillId="24" borderId="0" xfId="0" applyFont="1" applyFill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wrapText="1"/>
    </xf>
    <xf numFmtId="4" fontId="34" fillId="0" borderId="13" xfId="0" applyNumberFormat="1" applyFont="1" applyFill="1" applyBorder="1" applyAlignment="1">
      <alignment horizontal="center" wrapText="1"/>
    </xf>
    <xf numFmtId="4" fontId="40" fillId="2" borderId="15" xfId="0" applyNumberFormat="1" applyFont="1" applyFill="1" applyBorder="1" applyAlignment="1">
      <alignment horizontal="center" vertical="center" wrapText="1"/>
    </xf>
    <xf numFmtId="4" fontId="40" fillId="2" borderId="16" xfId="0" applyNumberFormat="1" applyFont="1" applyFill="1" applyBorder="1" applyAlignment="1">
      <alignment horizontal="center" vertical="center" wrapText="1"/>
    </xf>
    <xf numFmtId="4" fontId="40" fillId="2" borderId="13" xfId="0" applyNumberFormat="1" applyFont="1" applyFill="1" applyBorder="1" applyAlignment="1">
      <alignment horizontal="center" vertical="center" wrapText="1"/>
    </xf>
    <xf numFmtId="0" fontId="40" fillId="28" borderId="12" xfId="0" applyFont="1" applyFill="1" applyBorder="1" applyAlignment="1">
      <alignment horizontal="center" wrapText="1"/>
    </xf>
    <xf numFmtId="0" fontId="40" fillId="28" borderId="17" xfId="0" applyFont="1" applyFill="1" applyBorder="1" applyAlignment="1">
      <alignment horizontal="center" wrapText="1"/>
    </xf>
    <xf numFmtId="0" fontId="40" fillId="28" borderId="11" xfId="0" applyFont="1" applyFill="1" applyBorder="1" applyAlignment="1">
      <alignment horizontal="center" wrapText="1"/>
    </xf>
    <xf numFmtId="0" fontId="40" fillId="28" borderId="22" xfId="0" applyFont="1" applyFill="1" applyBorder="1" applyAlignment="1">
      <alignment horizontal="center" vertical="center" wrapText="1"/>
    </xf>
    <xf numFmtId="0" fontId="40" fillId="28" borderId="35" xfId="0" applyFont="1" applyFill="1" applyBorder="1" applyAlignment="1">
      <alignment horizontal="center" vertical="center" wrapText="1"/>
    </xf>
    <xf numFmtId="0" fontId="40" fillId="28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28" borderId="12" xfId="0" applyFont="1" applyFill="1" applyBorder="1" applyAlignment="1">
      <alignment horizontal="center" vertical="center" wrapText="1"/>
    </xf>
    <xf numFmtId="0" fontId="40" fillId="28" borderId="17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 wrapText="1"/>
    </xf>
    <xf numFmtId="49" fontId="23" fillId="16" borderId="15" xfId="0" applyNumberFormat="1" applyFont="1" applyFill="1" applyBorder="1" applyAlignment="1">
      <alignment horizontal="center" vertical="center" wrapText="1"/>
    </xf>
    <xf numFmtId="49" fontId="23" fillId="16" borderId="16" xfId="0" applyNumberFormat="1" applyFont="1" applyFill="1" applyBorder="1" applyAlignment="1">
      <alignment horizontal="center" vertical="center" wrapText="1"/>
    </xf>
    <xf numFmtId="49" fontId="23" fillId="16" borderId="13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28" borderId="27" xfId="0" applyFont="1" applyFill="1" applyBorder="1" applyAlignment="1">
      <alignment horizontal="center" wrapText="1"/>
    </xf>
    <xf numFmtId="0" fontId="40" fillId="28" borderId="22" xfId="0" applyFont="1" applyFill="1" applyBorder="1" applyAlignment="1">
      <alignment horizontal="center" wrapText="1"/>
    </xf>
    <xf numFmtId="49" fontId="24" fillId="25" borderId="15" xfId="0" applyNumberFormat="1" applyFont="1" applyFill="1" applyBorder="1" applyAlignment="1">
      <alignment horizontal="center" vertical="center"/>
    </xf>
    <xf numFmtId="49" fontId="24" fillId="25" borderId="13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49" fontId="24" fillId="25" borderId="16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49" fontId="24" fillId="0" borderId="15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center"/>
    </xf>
    <xf numFmtId="0" fontId="27" fillId="24" borderId="12" xfId="0" applyFont="1" applyFill="1" applyBorder="1" applyAlignment="1">
      <alignment horizontal="left" wrapText="1"/>
    </xf>
    <xf numFmtId="0" fontId="24" fillId="24" borderId="11" xfId="0" applyFont="1" applyFill="1" applyBorder="1" applyAlignment="1">
      <alignment horizontal="left" wrapText="1"/>
    </xf>
    <xf numFmtId="0" fontId="27" fillId="24" borderId="11" xfId="0" applyFont="1" applyFill="1" applyBorder="1" applyAlignment="1">
      <alignment horizontal="left" wrapText="1"/>
    </xf>
    <xf numFmtId="0" fontId="27" fillId="24" borderId="12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wrapText="1"/>
    </xf>
    <xf numFmtId="0" fontId="24" fillId="25" borderId="15" xfId="0" applyFont="1" applyFill="1" applyBorder="1" applyAlignment="1">
      <alignment horizontal="left" wrapText="1"/>
    </xf>
    <xf numFmtId="0" fontId="24" fillId="25" borderId="16" xfId="0" applyFont="1" applyFill="1" applyBorder="1" applyAlignment="1">
      <alignment horizontal="left" wrapText="1"/>
    </xf>
    <xf numFmtId="0" fontId="24" fillId="25" borderId="13" xfId="0" applyFont="1" applyFill="1" applyBorder="1" applyAlignment="1">
      <alignment horizontal="left" wrapText="1"/>
    </xf>
    <xf numFmtId="49" fontId="24" fillId="25" borderId="15" xfId="0" applyNumberFormat="1" applyFont="1" applyFill="1" applyBorder="1" applyAlignment="1">
      <alignment horizontal="center"/>
    </xf>
    <xf numFmtId="49" fontId="24" fillId="25" borderId="16" xfId="0" applyNumberFormat="1" applyFont="1" applyFill="1" applyBorder="1" applyAlignment="1">
      <alignment horizontal="center"/>
    </xf>
    <xf numFmtId="49" fontId="24" fillId="25" borderId="13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left" wrapText="1"/>
    </xf>
    <xf numFmtId="0" fontId="0" fillId="25" borderId="15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24" fillId="25" borderId="15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left"/>
    </xf>
    <xf numFmtId="0" fontId="24" fillId="25" borderId="13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 wrapText="1"/>
    </xf>
    <xf numFmtId="0" fontId="24" fillId="0" borderId="35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4" fillId="25" borderId="16" xfId="0" applyFont="1" applyFill="1" applyBorder="1" applyAlignment="1">
      <alignment horizontal="left" vertical="center" wrapText="1"/>
    </xf>
    <xf numFmtId="4" fontId="27" fillId="24" borderId="12" xfId="0" applyNumberFormat="1" applyFont="1" applyFill="1" applyBorder="1" applyAlignment="1">
      <alignment horizontal="left" wrapText="1"/>
    </xf>
    <xf numFmtId="4" fontId="27" fillId="24" borderId="11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Расчет по ООУ на 2019 го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25" defaultRowHeight="12.75"/>
  <cols>
    <col min="1" max="1" width="47.00390625" style="146" customWidth="1"/>
    <col min="2" max="2" width="19.50390625" style="333" customWidth="1"/>
    <col min="3" max="3" width="18.00390625" style="146" customWidth="1"/>
    <col min="4" max="4" width="16.50390625" style="142" customWidth="1"/>
    <col min="5" max="5" width="20.875" style="143" customWidth="1"/>
    <col min="6" max="6" width="16.375" style="144" customWidth="1"/>
    <col min="7" max="7" width="25.50390625" style="144" customWidth="1"/>
    <col min="8" max="8" width="29.875" style="145" customWidth="1"/>
    <col min="9" max="9" width="24.625" style="144" hidden="1" customWidth="1"/>
    <col min="10" max="11" width="9.125" style="144" hidden="1" customWidth="1"/>
    <col min="12" max="12" width="21.125" style="144" customWidth="1"/>
    <col min="13" max="13" width="14.625" style="144" bestFit="1" customWidth="1"/>
    <col min="14" max="16384" width="9.125" style="144" customWidth="1"/>
  </cols>
  <sheetData>
    <row r="1" spans="1:3" ht="13.5">
      <c r="A1" s="140"/>
      <c r="B1" s="141"/>
      <c r="C1" s="140"/>
    </row>
    <row r="2" spans="2:4" ht="17.25">
      <c r="B2" s="147" t="s">
        <v>325</v>
      </c>
      <c r="C2" s="148"/>
      <c r="D2" s="149"/>
    </row>
    <row r="3" spans="1:4" ht="13.5">
      <c r="A3" s="150"/>
      <c r="B3" s="151"/>
      <c r="C3" s="150"/>
      <c r="D3" s="152"/>
    </row>
    <row r="4" spans="1:8" ht="16.5" customHeight="1">
      <c r="A4" s="483" t="s">
        <v>207</v>
      </c>
      <c r="B4" s="483"/>
      <c r="C4" s="483"/>
      <c r="D4" s="483"/>
      <c r="E4" s="483"/>
      <c r="H4" s="153"/>
    </row>
    <row r="5" spans="1:4" ht="13.5">
      <c r="A5" s="154"/>
      <c r="B5" s="155"/>
      <c r="C5" s="154"/>
      <c r="D5" s="152"/>
    </row>
    <row r="6" spans="1:9" ht="20.25" customHeight="1">
      <c r="A6" s="484" t="s">
        <v>0</v>
      </c>
      <c r="B6" s="486" t="s">
        <v>208</v>
      </c>
      <c r="C6" s="156" t="s">
        <v>15</v>
      </c>
      <c r="D6" s="486" t="s">
        <v>209</v>
      </c>
      <c r="E6" s="157" t="s">
        <v>210</v>
      </c>
      <c r="F6" s="158"/>
      <c r="G6" s="499" t="s">
        <v>211</v>
      </c>
      <c r="H6" s="500"/>
      <c r="I6" s="501"/>
    </row>
    <row r="7" spans="1:9" ht="13.5" customHeight="1">
      <c r="A7" s="484"/>
      <c r="B7" s="486"/>
      <c r="C7" s="156"/>
      <c r="D7" s="486"/>
      <c r="E7" s="157"/>
      <c r="F7" s="156" t="s">
        <v>212</v>
      </c>
      <c r="G7" s="485" t="s">
        <v>213</v>
      </c>
      <c r="H7" s="160"/>
      <c r="I7" s="158"/>
    </row>
    <row r="8" spans="1:9" ht="64.5" customHeight="1" thickBot="1">
      <c r="A8" s="485"/>
      <c r="B8" s="487"/>
      <c r="C8" s="159"/>
      <c r="D8" s="487"/>
      <c r="E8" s="161"/>
      <c r="F8" s="162"/>
      <c r="G8" s="502"/>
      <c r="H8" s="163"/>
      <c r="I8" s="164"/>
    </row>
    <row r="9" spans="1:9" ht="19.5" customHeight="1" thickBot="1">
      <c r="A9" s="165" t="s">
        <v>214</v>
      </c>
      <c r="B9" s="166"/>
      <c r="C9" s="167"/>
      <c r="D9" s="168"/>
      <c r="E9" s="169">
        <f>SUM(E11:E149)</f>
        <v>20028257.340000004</v>
      </c>
      <c r="F9" s="170"/>
      <c r="G9" s="171"/>
      <c r="H9" s="172"/>
      <c r="I9" s="173"/>
    </row>
    <row r="10" spans="1:9" ht="27.75" customHeight="1">
      <c r="A10" s="492" t="s">
        <v>215</v>
      </c>
      <c r="B10" s="493"/>
      <c r="C10" s="493"/>
      <c r="D10" s="174"/>
      <c r="E10" s="175"/>
      <c r="F10" s="176"/>
      <c r="G10" s="177"/>
      <c r="H10" s="178"/>
      <c r="I10" s="173"/>
    </row>
    <row r="11" spans="1:9" ht="17.25" customHeight="1">
      <c r="A11" s="179" t="s">
        <v>216</v>
      </c>
      <c r="B11" s="180"/>
      <c r="C11" s="181"/>
      <c r="D11" s="182">
        <v>221</v>
      </c>
      <c r="E11" s="452">
        <v>42529.97</v>
      </c>
      <c r="F11" s="453" t="s">
        <v>340</v>
      </c>
      <c r="G11" s="185"/>
      <c r="H11" s="186"/>
      <c r="I11" s="173"/>
    </row>
    <row r="12" spans="1:9" ht="17.25" customHeight="1">
      <c r="A12" s="179" t="s">
        <v>339</v>
      </c>
      <c r="B12" s="187"/>
      <c r="C12" s="190"/>
      <c r="D12" s="182">
        <v>221</v>
      </c>
      <c r="E12" s="452">
        <v>3945.31</v>
      </c>
      <c r="F12" s="453" t="s">
        <v>340</v>
      </c>
      <c r="G12" s="185"/>
      <c r="H12" s="186"/>
      <c r="I12" s="173"/>
    </row>
    <row r="13" spans="1:9" ht="17.25" customHeight="1">
      <c r="A13" s="179" t="s">
        <v>358</v>
      </c>
      <c r="B13" s="187"/>
      <c r="C13" s="190"/>
      <c r="D13" s="182">
        <v>221</v>
      </c>
      <c r="E13" s="452">
        <v>13524.72</v>
      </c>
      <c r="F13" s="453" t="s">
        <v>340</v>
      </c>
      <c r="G13" s="185"/>
      <c r="H13" s="186"/>
      <c r="I13" s="173"/>
    </row>
    <row r="14" spans="1:9" ht="17.25" customHeight="1">
      <c r="A14" s="179" t="s">
        <v>218</v>
      </c>
      <c r="B14" s="187"/>
      <c r="C14" s="188"/>
      <c r="D14" s="182">
        <v>226</v>
      </c>
      <c r="E14" s="455">
        <v>142600</v>
      </c>
      <c r="F14" s="456" t="s">
        <v>341</v>
      </c>
      <c r="G14" s="185"/>
      <c r="H14" s="186"/>
      <c r="I14" s="173"/>
    </row>
    <row r="15" spans="1:9" ht="17.25" customHeight="1">
      <c r="A15" s="189" t="s">
        <v>219</v>
      </c>
      <c r="B15" s="187"/>
      <c r="C15" s="190"/>
      <c r="D15" s="182">
        <v>226</v>
      </c>
      <c r="E15" s="452">
        <v>4500</v>
      </c>
      <c r="F15" s="453" t="s">
        <v>340</v>
      </c>
      <c r="G15" s="185"/>
      <c r="H15" s="186"/>
      <c r="I15" s="173"/>
    </row>
    <row r="16" spans="1:9" s="195" customFormat="1" ht="17.25" customHeight="1">
      <c r="A16" s="189" t="s">
        <v>220</v>
      </c>
      <c r="B16" s="191"/>
      <c r="C16" s="192"/>
      <c r="D16" s="182">
        <v>226</v>
      </c>
      <c r="E16" s="452">
        <v>3900</v>
      </c>
      <c r="F16" s="453" t="s">
        <v>340</v>
      </c>
      <c r="G16" s="193"/>
      <c r="H16" s="186"/>
      <c r="I16" s="194"/>
    </row>
    <row r="17" spans="1:9" s="195" customFormat="1" ht="17.25" customHeight="1">
      <c r="A17" s="189" t="s">
        <v>221</v>
      </c>
      <c r="B17" s="196"/>
      <c r="C17" s="197"/>
      <c r="D17" s="198">
        <v>226</v>
      </c>
      <c r="E17" s="455">
        <v>318300</v>
      </c>
      <c r="F17" s="456" t="s">
        <v>341</v>
      </c>
      <c r="G17" s="193"/>
      <c r="H17" s="186"/>
      <c r="I17" s="194"/>
    </row>
    <row r="18" spans="1:9" s="195" customFormat="1" ht="17.25" customHeight="1">
      <c r="A18" s="189" t="s">
        <v>222</v>
      </c>
      <c r="B18" s="196"/>
      <c r="C18" s="197"/>
      <c r="D18" s="198">
        <v>226</v>
      </c>
      <c r="E18" s="452">
        <v>50000</v>
      </c>
      <c r="F18" s="453" t="s">
        <v>340</v>
      </c>
      <c r="G18" s="193"/>
      <c r="H18" s="186"/>
      <c r="I18" s="194"/>
    </row>
    <row r="19" spans="1:9" s="195" customFormat="1" ht="17.25" customHeight="1">
      <c r="A19" s="189" t="s">
        <v>223</v>
      </c>
      <c r="B19" s="196"/>
      <c r="C19" s="197"/>
      <c r="D19" s="198">
        <v>226</v>
      </c>
      <c r="E19" s="455">
        <v>188400</v>
      </c>
      <c r="F19" s="456" t="s">
        <v>341</v>
      </c>
      <c r="G19" s="193"/>
      <c r="H19" s="186"/>
      <c r="I19" s="194"/>
    </row>
    <row r="20" spans="1:9" s="195" customFormat="1" ht="17.25" customHeight="1">
      <c r="A20" s="189" t="s">
        <v>224</v>
      </c>
      <c r="B20" s="199"/>
      <c r="C20" s="181"/>
      <c r="D20" s="198">
        <v>226</v>
      </c>
      <c r="E20" s="452">
        <v>20000</v>
      </c>
      <c r="F20" s="453" t="s">
        <v>340</v>
      </c>
      <c r="G20" s="193"/>
      <c r="H20" s="186"/>
      <c r="I20" s="194"/>
    </row>
    <row r="21" spans="1:9" ht="13.5">
      <c r="A21" s="189" t="s">
        <v>192</v>
      </c>
      <c r="B21" s="196"/>
      <c r="C21" s="197"/>
      <c r="D21" s="182">
        <v>341</v>
      </c>
      <c r="E21" s="452">
        <v>5000</v>
      </c>
      <c r="F21" s="453" t="s">
        <v>340</v>
      </c>
      <c r="G21" s="164"/>
      <c r="H21" s="186"/>
      <c r="I21" s="173"/>
    </row>
    <row r="22" spans="1:9" ht="13.5">
      <c r="A22" s="189" t="s">
        <v>225</v>
      </c>
      <c r="B22" s="196"/>
      <c r="C22" s="197"/>
      <c r="D22" s="182">
        <v>343</v>
      </c>
      <c r="E22" s="455">
        <v>50000</v>
      </c>
      <c r="F22" s="456" t="s">
        <v>341</v>
      </c>
      <c r="G22" s="164"/>
      <c r="H22" s="186"/>
      <c r="I22" s="173"/>
    </row>
    <row r="23" spans="1:9" ht="13.5">
      <c r="A23" s="200" t="s">
        <v>226</v>
      </c>
      <c r="B23" s="201"/>
      <c r="C23" s="200"/>
      <c r="D23" s="202">
        <v>310</v>
      </c>
      <c r="E23" s="452">
        <v>40000</v>
      </c>
      <c r="F23" s="453" t="s">
        <v>340</v>
      </c>
      <c r="G23" s="164"/>
      <c r="H23" s="186"/>
      <c r="I23" s="173"/>
    </row>
    <row r="24" spans="1:9" ht="17.25" customHeight="1">
      <c r="A24" s="189" t="s">
        <v>227</v>
      </c>
      <c r="B24" s="199"/>
      <c r="C24" s="181"/>
      <c r="D24" s="182">
        <v>345</v>
      </c>
      <c r="E24" s="455">
        <v>120900</v>
      </c>
      <c r="F24" s="456" t="s">
        <v>341</v>
      </c>
      <c r="G24" s="164"/>
      <c r="H24" s="203"/>
      <c r="I24" s="173"/>
    </row>
    <row r="25" spans="1:9" ht="17.25" customHeight="1">
      <c r="A25" s="189" t="s">
        <v>196</v>
      </c>
      <c r="B25" s="199"/>
      <c r="C25" s="181"/>
      <c r="D25" s="182">
        <v>346</v>
      </c>
      <c r="E25" s="452">
        <v>35000</v>
      </c>
      <c r="F25" s="453" t="s">
        <v>340</v>
      </c>
      <c r="G25" s="164"/>
      <c r="H25" s="203"/>
      <c r="I25" s="173"/>
    </row>
    <row r="26" spans="1:9" ht="17.25" customHeight="1">
      <c r="A26" s="189" t="s">
        <v>185</v>
      </c>
      <c r="B26" s="237"/>
      <c r="C26" s="181"/>
      <c r="D26" s="182">
        <v>342</v>
      </c>
      <c r="E26" s="457">
        <v>167900</v>
      </c>
      <c r="F26" s="456" t="s">
        <v>341</v>
      </c>
      <c r="G26" s="164"/>
      <c r="H26" s="203"/>
      <c r="I26" s="208"/>
    </row>
    <row r="27" spans="1:9" ht="18" customHeight="1">
      <c r="A27" s="469" t="s">
        <v>228</v>
      </c>
      <c r="B27" s="470"/>
      <c r="C27" s="470"/>
      <c r="D27" s="396"/>
      <c r="E27" s="204"/>
      <c r="F27" s="205"/>
      <c r="G27" s="206"/>
      <c r="H27" s="207"/>
      <c r="I27" s="208"/>
    </row>
    <row r="28" spans="1:9" ht="18" customHeight="1">
      <c r="A28" s="235" t="s">
        <v>328</v>
      </c>
      <c r="B28" s="296"/>
      <c r="C28" s="296"/>
      <c r="D28" s="397">
        <v>222</v>
      </c>
      <c r="E28" s="398">
        <v>25000</v>
      </c>
      <c r="F28" s="399" t="s">
        <v>217</v>
      </c>
      <c r="G28" s="296"/>
      <c r="H28" s="203"/>
      <c r="I28" s="208"/>
    </row>
    <row r="29" spans="1:9" ht="22.5" customHeight="1">
      <c r="A29" s="189" t="s">
        <v>342</v>
      </c>
      <c r="B29" s="209"/>
      <c r="C29" s="210">
        <f>SUM(E30:E35)</f>
        <v>5635640.67</v>
      </c>
      <c r="D29" s="211">
        <v>223</v>
      </c>
      <c r="E29" s="212"/>
      <c r="F29" s="213"/>
      <c r="G29" s="164"/>
      <c r="H29" s="186"/>
      <c r="I29" s="214"/>
    </row>
    <row r="30" spans="1:9" ht="18.75" customHeight="1">
      <c r="A30" s="189" t="s">
        <v>229</v>
      </c>
      <c r="B30" s="215"/>
      <c r="C30" s="216"/>
      <c r="D30" s="217">
        <v>223</v>
      </c>
      <c r="E30" s="454">
        <v>1248353.75</v>
      </c>
      <c r="F30" s="164" t="s">
        <v>347</v>
      </c>
      <c r="G30" s="218"/>
      <c r="H30" s="219"/>
      <c r="I30" s="214"/>
    </row>
    <row r="31" spans="1:9" ht="18.75" customHeight="1">
      <c r="A31" s="189" t="s">
        <v>344</v>
      </c>
      <c r="B31" s="215"/>
      <c r="C31" s="216"/>
      <c r="D31" s="217">
        <v>223</v>
      </c>
      <c r="E31" s="454">
        <v>803241.28</v>
      </c>
      <c r="F31" s="164" t="s">
        <v>347</v>
      </c>
      <c r="G31" s="218"/>
      <c r="H31" s="219"/>
      <c r="I31" s="214"/>
    </row>
    <row r="32" spans="1:9" ht="18.75" customHeight="1">
      <c r="A32" s="189" t="s">
        <v>345</v>
      </c>
      <c r="B32" s="215"/>
      <c r="C32" s="216"/>
      <c r="D32" s="217">
        <v>223</v>
      </c>
      <c r="E32" s="454">
        <v>2592803.81</v>
      </c>
      <c r="F32" s="164" t="s">
        <v>347</v>
      </c>
      <c r="G32" s="218"/>
      <c r="H32" s="219"/>
      <c r="I32" s="214"/>
    </row>
    <row r="33" spans="1:9" ht="18.75" customHeight="1">
      <c r="A33" s="189" t="s">
        <v>343</v>
      </c>
      <c r="B33" s="215"/>
      <c r="C33" s="216"/>
      <c r="D33" s="217">
        <v>223</v>
      </c>
      <c r="E33" s="454">
        <v>172713.19</v>
      </c>
      <c r="F33" s="164" t="s">
        <v>347</v>
      </c>
      <c r="G33" s="218"/>
      <c r="H33" s="219"/>
      <c r="I33" s="214"/>
    </row>
    <row r="34" spans="1:9" ht="18.75" customHeight="1">
      <c r="A34" s="189" t="s">
        <v>230</v>
      </c>
      <c r="B34" s="215"/>
      <c r="C34" s="216"/>
      <c r="D34" s="217">
        <v>223</v>
      </c>
      <c r="E34" s="454">
        <v>105593.64</v>
      </c>
      <c r="F34" s="164" t="s">
        <v>347</v>
      </c>
      <c r="G34" s="218"/>
      <c r="H34" s="219"/>
      <c r="I34" s="214"/>
    </row>
    <row r="35" spans="1:9" ht="17.25" customHeight="1">
      <c r="A35" s="189" t="s">
        <v>231</v>
      </c>
      <c r="B35" s="215"/>
      <c r="C35" s="197"/>
      <c r="D35" s="217">
        <v>223</v>
      </c>
      <c r="E35" s="454">
        <v>712935</v>
      </c>
      <c r="F35" s="164" t="s">
        <v>348</v>
      </c>
      <c r="G35" s="31"/>
      <c r="H35" s="138"/>
      <c r="I35" s="214"/>
    </row>
    <row r="36" spans="1:9" ht="17.25" customHeight="1">
      <c r="A36" s="189" t="s">
        <v>346</v>
      </c>
      <c r="B36" s="220"/>
      <c r="C36" s="221"/>
      <c r="D36" s="217">
        <v>223</v>
      </c>
      <c r="E36" s="454">
        <v>224447.76</v>
      </c>
      <c r="F36" s="164" t="s">
        <v>348</v>
      </c>
      <c r="G36" s="31"/>
      <c r="H36" s="138"/>
      <c r="I36" s="214"/>
    </row>
    <row r="37" spans="1:9" ht="17.25" customHeight="1">
      <c r="A37" s="189"/>
      <c r="B37" s="220"/>
      <c r="C37" s="221"/>
      <c r="D37" s="217"/>
      <c r="E37" s="183">
        <f>325887.97+39406.36+150217.24</f>
        <v>515511.56999999995</v>
      </c>
      <c r="F37" s="184" t="s">
        <v>217</v>
      </c>
      <c r="G37" s="31"/>
      <c r="H37" s="138"/>
      <c r="I37" s="214"/>
    </row>
    <row r="38" spans="1:9" ht="17.25" customHeight="1">
      <c r="A38" s="189" t="s">
        <v>198</v>
      </c>
      <c r="B38" s="220"/>
      <c r="C38" s="221"/>
      <c r="D38" s="222">
        <v>224</v>
      </c>
      <c r="E38" s="452">
        <f>87800+70000</f>
        <v>157800</v>
      </c>
      <c r="F38" s="453" t="s">
        <v>340</v>
      </c>
      <c r="G38" s="31"/>
      <c r="H38" s="138"/>
      <c r="I38" s="214"/>
    </row>
    <row r="39" spans="1:12" ht="20.25" customHeight="1">
      <c r="A39" s="179" t="s">
        <v>232</v>
      </c>
      <c r="B39" s="223"/>
      <c r="C39" s="224">
        <f>SUM(E40:E50)</f>
        <v>847133.49</v>
      </c>
      <c r="D39" s="225">
        <v>225</v>
      </c>
      <c r="E39" s="212"/>
      <c r="F39" s="226"/>
      <c r="G39" s="164"/>
      <c r="H39" s="227"/>
      <c r="I39" s="214"/>
      <c r="L39" s="228"/>
    </row>
    <row r="40" spans="1:12" ht="20.25" customHeight="1">
      <c r="A40" s="179"/>
      <c r="B40" s="401"/>
      <c r="C40" s="402"/>
      <c r="D40" s="242">
        <v>225</v>
      </c>
      <c r="E40" s="400">
        <v>136133.49</v>
      </c>
      <c r="F40" s="403" t="s">
        <v>217</v>
      </c>
      <c r="G40" s="164"/>
      <c r="H40" s="227"/>
      <c r="I40" s="214"/>
      <c r="L40" s="228"/>
    </row>
    <row r="41" spans="1:12" ht="19.5" customHeight="1">
      <c r="A41" s="189" t="s">
        <v>233</v>
      </c>
      <c r="B41" s="229"/>
      <c r="C41" s="164"/>
      <c r="D41" s="230">
        <v>225</v>
      </c>
      <c r="E41" s="452">
        <v>54000</v>
      </c>
      <c r="F41" s="453" t="s">
        <v>340</v>
      </c>
      <c r="G41" s="231"/>
      <c r="H41" s="186"/>
      <c r="I41" s="214"/>
      <c r="L41" s="228"/>
    </row>
    <row r="42" spans="1:12" ht="29.25" customHeight="1">
      <c r="A42" s="189" t="s">
        <v>234</v>
      </c>
      <c r="B42" s="232"/>
      <c r="C42" s="162"/>
      <c r="D42" s="230">
        <v>225</v>
      </c>
      <c r="E42" s="452">
        <v>6500</v>
      </c>
      <c r="F42" s="453" t="s">
        <v>340</v>
      </c>
      <c r="G42" s="231"/>
      <c r="H42" s="186"/>
      <c r="I42" s="214"/>
      <c r="L42" s="228"/>
    </row>
    <row r="43" spans="1:9" ht="28.5" customHeight="1">
      <c r="A43" s="189" t="s">
        <v>235</v>
      </c>
      <c r="B43" s="233"/>
      <c r="C43" s="234"/>
      <c r="D43" s="230">
        <v>225</v>
      </c>
      <c r="E43" s="452">
        <v>35000</v>
      </c>
      <c r="F43" s="453" t="s">
        <v>340</v>
      </c>
      <c r="G43" s="192"/>
      <c r="H43" s="235"/>
      <c r="I43" s="173"/>
    </row>
    <row r="44" spans="1:9" ht="17.25" customHeight="1">
      <c r="A44" s="189" t="s">
        <v>236</v>
      </c>
      <c r="B44" s="233"/>
      <c r="C44" s="234"/>
      <c r="D44" s="230">
        <v>225</v>
      </c>
      <c r="E44" s="452">
        <v>54000</v>
      </c>
      <c r="F44" s="453" t="s">
        <v>340</v>
      </c>
      <c r="G44" s="192"/>
      <c r="H44" s="186"/>
      <c r="I44" s="173"/>
    </row>
    <row r="45" spans="1:9" ht="18.75" customHeight="1">
      <c r="A45" s="189" t="s">
        <v>240</v>
      </c>
      <c r="B45" s="215"/>
      <c r="C45" s="197"/>
      <c r="D45" s="230">
        <v>225</v>
      </c>
      <c r="E45" s="452">
        <v>32200</v>
      </c>
      <c r="F45" s="453" t="s">
        <v>340</v>
      </c>
      <c r="G45" s="31"/>
      <c r="H45" s="186"/>
      <c r="I45" s="173"/>
    </row>
    <row r="46" spans="1:9" ht="17.25" customHeight="1">
      <c r="A46" s="189" t="s">
        <v>237</v>
      </c>
      <c r="B46" s="215"/>
      <c r="C46" s="197"/>
      <c r="D46" s="230">
        <v>225</v>
      </c>
      <c r="E46" s="452">
        <v>159000</v>
      </c>
      <c r="F46" s="453" t="s">
        <v>340</v>
      </c>
      <c r="G46" s="164"/>
      <c r="H46" s="186"/>
      <c r="I46" s="173"/>
    </row>
    <row r="47" spans="1:9" ht="30" customHeight="1">
      <c r="A47" s="189" t="s">
        <v>238</v>
      </c>
      <c r="B47" s="215"/>
      <c r="C47" s="197"/>
      <c r="D47" s="230">
        <v>225</v>
      </c>
      <c r="E47" s="452">
        <v>75000</v>
      </c>
      <c r="F47" s="453" t="s">
        <v>340</v>
      </c>
      <c r="G47" s="164"/>
      <c r="H47" s="186"/>
      <c r="I47" s="173"/>
    </row>
    <row r="48" spans="1:9" ht="18.75" customHeight="1">
      <c r="A48" s="189" t="s">
        <v>239</v>
      </c>
      <c r="B48" s="215"/>
      <c r="C48" s="197"/>
      <c r="D48" s="230">
        <v>225</v>
      </c>
      <c r="E48" s="452">
        <v>52900</v>
      </c>
      <c r="F48" s="453" t="s">
        <v>340</v>
      </c>
      <c r="G48" s="164"/>
      <c r="H48" s="186"/>
      <c r="I48" s="173"/>
    </row>
    <row r="49" spans="1:9" ht="32.25" customHeight="1">
      <c r="A49" s="189" t="s">
        <v>326</v>
      </c>
      <c r="B49" s="215"/>
      <c r="C49" s="197"/>
      <c r="D49" s="230">
        <v>225</v>
      </c>
      <c r="E49" s="455">
        <v>182600</v>
      </c>
      <c r="F49" s="456" t="s">
        <v>341</v>
      </c>
      <c r="G49" s="164"/>
      <c r="H49" s="186"/>
      <c r="I49" s="173"/>
    </row>
    <row r="50" spans="1:9" ht="30.75" customHeight="1">
      <c r="A50" s="189" t="s">
        <v>241</v>
      </c>
      <c r="B50" s="215"/>
      <c r="C50" s="197"/>
      <c r="D50" s="230">
        <v>225</v>
      </c>
      <c r="E50" s="452">
        <v>59800</v>
      </c>
      <c r="F50" s="453" t="s">
        <v>340</v>
      </c>
      <c r="G50" s="164"/>
      <c r="H50" s="186"/>
      <c r="I50" s="173"/>
    </row>
    <row r="51" spans="1:9" ht="21.75" customHeight="1">
      <c r="A51" s="189" t="s">
        <v>242</v>
      </c>
      <c r="B51" s="215"/>
      <c r="C51" s="197"/>
      <c r="D51" s="236">
        <v>226</v>
      </c>
      <c r="E51" s="455">
        <v>230500</v>
      </c>
      <c r="F51" s="456" t="s">
        <v>341</v>
      </c>
      <c r="G51" s="164"/>
      <c r="H51" s="138"/>
      <c r="I51" s="173"/>
    </row>
    <row r="52" spans="1:9" ht="21.75" customHeight="1">
      <c r="A52" s="189" t="s">
        <v>327</v>
      </c>
      <c r="B52" s="215"/>
      <c r="C52" s="197"/>
      <c r="D52" s="236">
        <v>226</v>
      </c>
      <c r="E52" s="452">
        <v>32500</v>
      </c>
      <c r="F52" s="453" t="s">
        <v>340</v>
      </c>
      <c r="G52" s="164"/>
      <c r="H52" s="138"/>
      <c r="I52" s="173"/>
    </row>
    <row r="53" spans="1:9" ht="21.75" customHeight="1">
      <c r="A53" s="186" t="s">
        <v>243</v>
      </c>
      <c r="B53" s="215"/>
      <c r="C53" s="197"/>
      <c r="D53" s="236">
        <v>226</v>
      </c>
      <c r="E53" s="455">
        <v>2002900</v>
      </c>
      <c r="F53" s="456" t="s">
        <v>341</v>
      </c>
      <c r="G53" s="164"/>
      <c r="H53" s="138"/>
      <c r="I53" s="173"/>
    </row>
    <row r="54" spans="1:9" ht="21.75" customHeight="1">
      <c r="A54" s="186" t="s">
        <v>240</v>
      </c>
      <c r="B54" s="215"/>
      <c r="C54" s="197"/>
      <c r="D54" s="236">
        <v>226</v>
      </c>
      <c r="E54" s="452">
        <v>12000</v>
      </c>
      <c r="F54" s="453" t="s">
        <v>340</v>
      </c>
      <c r="G54" s="164"/>
      <c r="H54" s="138"/>
      <c r="I54" s="173"/>
    </row>
    <row r="55" spans="1:9" ht="21.75" customHeight="1">
      <c r="A55" s="186" t="s">
        <v>244</v>
      </c>
      <c r="B55" s="215"/>
      <c r="C55" s="197"/>
      <c r="D55" s="236">
        <v>227</v>
      </c>
      <c r="E55" s="452">
        <v>30000</v>
      </c>
      <c r="F55" s="453" t="s">
        <v>340</v>
      </c>
      <c r="G55" s="164"/>
      <c r="H55" s="138"/>
      <c r="I55" s="173"/>
    </row>
    <row r="56" spans="1:11" ht="19.5" customHeight="1">
      <c r="A56" s="189" t="s">
        <v>245</v>
      </c>
      <c r="B56" s="237"/>
      <c r="C56" s="238"/>
      <c r="D56" s="236">
        <v>344</v>
      </c>
      <c r="E56" s="452">
        <v>50000</v>
      </c>
      <c r="F56" s="453" t="s">
        <v>340</v>
      </c>
      <c r="G56" s="164"/>
      <c r="H56" s="186"/>
      <c r="I56" s="214"/>
      <c r="J56" s="239"/>
      <c r="K56" s="239"/>
    </row>
    <row r="57" spans="1:11" ht="19.5" customHeight="1">
      <c r="A57" s="189"/>
      <c r="B57" s="237"/>
      <c r="C57" s="238"/>
      <c r="D57" s="236">
        <v>346</v>
      </c>
      <c r="E57" s="452">
        <v>80000</v>
      </c>
      <c r="F57" s="453" t="s">
        <v>340</v>
      </c>
      <c r="G57" s="164"/>
      <c r="H57" s="186"/>
      <c r="I57" s="240"/>
      <c r="J57" s="239"/>
      <c r="K57" s="239"/>
    </row>
    <row r="58" spans="1:11" ht="23.25" customHeight="1">
      <c r="A58" s="189" t="s">
        <v>196</v>
      </c>
      <c r="B58" s="237"/>
      <c r="C58" s="238"/>
      <c r="D58" s="236">
        <v>310</v>
      </c>
      <c r="E58" s="452">
        <v>15000</v>
      </c>
      <c r="F58" s="453" t="s">
        <v>340</v>
      </c>
      <c r="G58" s="164"/>
      <c r="H58" s="186"/>
      <c r="I58" s="240"/>
      <c r="J58" s="239"/>
      <c r="K58" s="239"/>
    </row>
    <row r="59" spans="1:11" ht="18.75" customHeight="1">
      <c r="A59" s="189"/>
      <c r="B59" s="241"/>
      <c r="C59" s="241"/>
      <c r="D59" s="242"/>
      <c r="E59" s="243"/>
      <c r="F59" s="164"/>
      <c r="G59" s="164"/>
      <c r="H59" s="186"/>
      <c r="I59" s="240"/>
      <c r="J59" s="239"/>
      <c r="K59" s="239"/>
    </row>
    <row r="60" spans="1:11" ht="18.75" customHeight="1">
      <c r="A60" s="189" t="s">
        <v>329</v>
      </c>
      <c r="B60" s="241"/>
      <c r="C60" s="241"/>
      <c r="D60" s="242"/>
      <c r="E60" s="243"/>
      <c r="F60" s="164"/>
      <c r="G60" s="164"/>
      <c r="H60" s="186"/>
      <c r="I60" s="240"/>
      <c r="J60" s="239"/>
      <c r="K60" s="239"/>
    </row>
    <row r="61" spans="1:11" ht="18.75" customHeight="1">
      <c r="A61" s="189"/>
      <c r="B61" s="241"/>
      <c r="C61" s="241"/>
      <c r="D61" s="242">
        <v>226</v>
      </c>
      <c r="E61" s="458">
        <v>5000</v>
      </c>
      <c r="F61" s="453" t="s">
        <v>340</v>
      </c>
      <c r="G61" s="164"/>
      <c r="H61" s="186"/>
      <c r="I61" s="240"/>
      <c r="J61" s="239"/>
      <c r="K61" s="239"/>
    </row>
    <row r="62" spans="1:11" ht="18.75" customHeight="1">
      <c r="A62" s="189"/>
      <c r="B62" s="241"/>
      <c r="C62" s="241"/>
      <c r="D62" s="242">
        <v>310</v>
      </c>
      <c r="E62" s="458">
        <v>50000</v>
      </c>
      <c r="F62" s="453" t="s">
        <v>340</v>
      </c>
      <c r="G62" s="164"/>
      <c r="H62" s="186"/>
      <c r="I62" s="240"/>
      <c r="J62" s="239"/>
      <c r="K62" s="239"/>
    </row>
    <row r="63" spans="1:11" ht="18.75" customHeight="1">
      <c r="A63" s="189"/>
      <c r="B63" s="241"/>
      <c r="C63" s="241"/>
      <c r="D63" s="242">
        <v>346</v>
      </c>
      <c r="E63" s="458">
        <v>60000</v>
      </c>
      <c r="F63" s="453" t="s">
        <v>340</v>
      </c>
      <c r="G63" s="164"/>
      <c r="H63" s="186"/>
      <c r="I63" s="240"/>
      <c r="J63" s="239"/>
      <c r="K63" s="239"/>
    </row>
    <row r="64" spans="1:9" ht="21" customHeight="1">
      <c r="A64" s="471" t="s">
        <v>246</v>
      </c>
      <c r="B64" s="472"/>
      <c r="C64" s="472"/>
      <c r="D64" s="472"/>
      <c r="E64" s="244"/>
      <c r="F64" s="205"/>
      <c r="G64" s="206"/>
      <c r="H64" s="207"/>
      <c r="I64" s="208"/>
    </row>
    <row r="65" spans="1:9" ht="20.25" customHeight="1">
      <c r="A65" s="245" t="s">
        <v>349</v>
      </c>
      <c r="B65" s="246"/>
      <c r="C65" s="247"/>
      <c r="D65" s="248" t="s">
        <v>68</v>
      </c>
      <c r="E65" s="452">
        <v>50154.72</v>
      </c>
      <c r="F65" s="453" t="s">
        <v>340</v>
      </c>
      <c r="G65" s="249"/>
      <c r="H65" s="186"/>
      <c r="I65" s="208"/>
    </row>
    <row r="66" spans="1:9" ht="20.25" customHeight="1">
      <c r="A66" s="245" t="s">
        <v>247</v>
      </c>
      <c r="B66" s="246"/>
      <c r="C66" s="247"/>
      <c r="D66" s="248" t="s">
        <v>68</v>
      </c>
      <c r="E66" s="452">
        <v>49845.28</v>
      </c>
      <c r="F66" s="453" t="s">
        <v>340</v>
      </c>
      <c r="G66" s="249"/>
      <c r="H66" s="186"/>
      <c r="I66" s="208"/>
    </row>
    <row r="67" spans="1:9" ht="20.25" customHeight="1">
      <c r="A67" s="245" t="s">
        <v>248</v>
      </c>
      <c r="B67" s="246"/>
      <c r="C67" s="247"/>
      <c r="D67" s="248" t="s">
        <v>71</v>
      </c>
      <c r="E67" s="454"/>
      <c r="F67" s="164"/>
      <c r="G67" s="249"/>
      <c r="H67" s="186"/>
      <c r="I67" s="208"/>
    </row>
    <row r="68" spans="1:9" ht="18" customHeight="1">
      <c r="A68" s="245" t="s">
        <v>249</v>
      </c>
      <c r="B68" s="237"/>
      <c r="C68" s="238"/>
      <c r="D68" s="236">
        <v>310</v>
      </c>
      <c r="E68" s="183">
        <v>2600000</v>
      </c>
      <c r="F68" s="184" t="s">
        <v>217</v>
      </c>
      <c r="G68" s="249"/>
      <c r="H68" s="186"/>
      <c r="I68" s="208"/>
    </row>
    <row r="69" spans="1:9" ht="27" customHeight="1">
      <c r="A69" s="245" t="s">
        <v>225</v>
      </c>
      <c r="B69" s="250"/>
      <c r="C69" s="251"/>
      <c r="D69" s="252" t="s">
        <v>179</v>
      </c>
      <c r="E69" s="459">
        <v>350000</v>
      </c>
      <c r="F69" s="456" t="s">
        <v>341</v>
      </c>
      <c r="G69" s="164"/>
      <c r="H69" s="186"/>
      <c r="I69" s="173"/>
    </row>
    <row r="70" spans="1:9" ht="20.25" customHeight="1">
      <c r="A70" s="245" t="s">
        <v>250</v>
      </c>
      <c r="B70" s="237"/>
      <c r="C70" s="238"/>
      <c r="D70" s="236">
        <v>346</v>
      </c>
      <c r="E70" s="454"/>
      <c r="F70" s="164"/>
      <c r="G70" s="164"/>
      <c r="H70" s="203"/>
      <c r="I70" s="173"/>
    </row>
    <row r="71" spans="1:9" ht="27.75" customHeight="1">
      <c r="A71" s="253" t="s">
        <v>251</v>
      </c>
      <c r="B71" s="250"/>
      <c r="C71" s="251"/>
      <c r="D71" s="252" t="s">
        <v>176</v>
      </c>
      <c r="E71" s="452">
        <v>40000</v>
      </c>
      <c r="F71" s="453" t="s">
        <v>340</v>
      </c>
      <c r="G71" s="162"/>
      <c r="H71" s="254"/>
      <c r="I71" s="173"/>
    </row>
    <row r="72" spans="1:9" ht="24.75" customHeight="1">
      <c r="A72" s="473" t="s">
        <v>252</v>
      </c>
      <c r="B72" s="474"/>
      <c r="C72" s="474"/>
      <c r="D72" s="475"/>
      <c r="E72" s="204"/>
      <c r="F72" s="255"/>
      <c r="G72" s="256"/>
      <c r="H72" s="257"/>
      <c r="I72" s="173"/>
    </row>
    <row r="73" spans="1:9" ht="27" customHeight="1">
      <c r="A73" s="186" t="s">
        <v>353</v>
      </c>
      <c r="B73" s="237"/>
      <c r="C73" s="238"/>
      <c r="D73" s="236">
        <v>225</v>
      </c>
      <c r="E73" s="455">
        <v>598800</v>
      </c>
      <c r="F73" s="456" t="s">
        <v>341</v>
      </c>
      <c r="G73" s="164"/>
      <c r="H73" s="203" t="s">
        <v>354</v>
      </c>
      <c r="I73" s="173"/>
    </row>
    <row r="74" spans="1:9" ht="15.75" customHeight="1">
      <c r="A74" s="186" t="s">
        <v>352</v>
      </c>
      <c r="B74" s="258"/>
      <c r="C74" s="259"/>
      <c r="D74" s="236">
        <v>225</v>
      </c>
      <c r="E74" s="455">
        <v>461200</v>
      </c>
      <c r="F74" s="456" t="s">
        <v>341</v>
      </c>
      <c r="G74" s="164"/>
      <c r="H74" s="203" t="s">
        <v>355</v>
      </c>
      <c r="I74" s="173"/>
    </row>
    <row r="75" spans="1:9" ht="15.75" customHeight="1">
      <c r="A75" s="186"/>
      <c r="B75" s="258"/>
      <c r="C75" s="259"/>
      <c r="D75" s="236">
        <v>225</v>
      </c>
      <c r="E75" s="455">
        <v>2306000</v>
      </c>
      <c r="F75" s="456" t="s">
        <v>341</v>
      </c>
      <c r="G75" s="164"/>
      <c r="H75" s="203"/>
      <c r="I75" s="173"/>
    </row>
    <row r="76" spans="1:9" ht="15.75" customHeight="1">
      <c r="A76" s="186"/>
      <c r="B76" s="258"/>
      <c r="C76" s="259"/>
      <c r="D76" s="236"/>
      <c r="E76" s="260"/>
      <c r="F76" s="164"/>
      <c r="G76" s="164"/>
      <c r="H76" s="203"/>
      <c r="I76" s="173"/>
    </row>
    <row r="77" spans="1:9" ht="15.75" customHeight="1">
      <c r="A77" s="438" t="s">
        <v>206</v>
      </c>
      <c r="B77" s="435"/>
      <c r="C77" s="436"/>
      <c r="D77" s="437"/>
      <c r="E77" s="439"/>
      <c r="F77" s="440"/>
      <c r="G77" s="440"/>
      <c r="H77" s="441"/>
      <c r="I77" s="173"/>
    </row>
    <row r="78" spans="1:9" ht="15.75" customHeight="1">
      <c r="A78" s="277" t="s">
        <v>272</v>
      </c>
      <c r="B78" s="277"/>
      <c r="C78" s="277"/>
      <c r="D78" s="250">
        <v>342</v>
      </c>
      <c r="E78" s="460">
        <v>148000</v>
      </c>
      <c r="F78" s="456" t="s">
        <v>341</v>
      </c>
      <c r="G78" s="284"/>
      <c r="H78" s="272"/>
      <c r="I78" s="173"/>
    </row>
    <row r="79" spans="1:9" ht="15.75" customHeight="1">
      <c r="A79" s="277"/>
      <c r="B79" s="277"/>
      <c r="C79" s="277"/>
      <c r="D79" s="282"/>
      <c r="E79" s="181"/>
      <c r="F79" s="277"/>
      <c r="G79" s="286"/>
      <c r="H79" s="186"/>
      <c r="I79" s="173"/>
    </row>
    <row r="80" spans="1:9" ht="15.75" customHeight="1">
      <c r="A80" s="186"/>
      <c r="B80" s="258"/>
      <c r="C80" s="259"/>
      <c r="D80" s="230"/>
      <c r="E80" s="260"/>
      <c r="F80" s="164"/>
      <c r="G80" s="164"/>
      <c r="H80" s="186"/>
      <c r="I80" s="173"/>
    </row>
    <row r="81" spans="1:9" ht="15.75" customHeight="1">
      <c r="A81" s="186"/>
      <c r="B81" s="258"/>
      <c r="C81" s="259"/>
      <c r="D81" s="230"/>
      <c r="E81" s="260"/>
      <c r="F81" s="164"/>
      <c r="G81" s="164"/>
      <c r="H81" s="186"/>
      <c r="I81" s="173"/>
    </row>
    <row r="82" spans="1:9" ht="15.75" customHeight="1">
      <c r="A82" s="186"/>
      <c r="B82" s="258"/>
      <c r="C82" s="259"/>
      <c r="D82" s="230"/>
      <c r="E82" s="260"/>
      <c r="F82" s="164"/>
      <c r="G82" s="164"/>
      <c r="H82" s="186"/>
      <c r="I82" s="173"/>
    </row>
    <row r="83" spans="1:9" ht="15.75" customHeight="1">
      <c r="A83" s="186"/>
      <c r="B83" s="258"/>
      <c r="C83" s="259"/>
      <c r="D83" s="230"/>
      <c r="E83" s="260"/>
      <c r="F83" s="164"/>
      <c r="G83" s="164"/>
      <c r="H83" s="186"/>
      <c r="I83" s="173"/>
    </row>
    <row r="84" spans="1:9" ht="15.75" customHeight="1">
      <c r="A84" s="186"/>
      <c r="B84" s="261"/>
      <c r="C84" s="261"/>
      <c r="D84" s="262"/>
      <c r="E84" s="260"/>
      <c r="F84" s="164"/>
      <c r="G84" s="164"/>
      <c r="H84" s="186"/>
      <c r="I84" s="173"/>
    </row>
    <row r="85" spans="1:9" ht="15.75" customHeight="1">
      <c r="A85" s="186"/>
      <c r="B85" s="261"/>
      <c r="C85" s="261"/>
      <c r="D85" s="262"/>
      <c r="E85" s="260"/>
      <c r="F85" s="164"/>
      <c r="G85" s="164"/>
      <c r="H85" s="186"/>
      <c r="I85" s="173"/>
    </row>
    <row r="86" spans="1:9" ht="15.75" customHeight="1">
      <c r="A86" s="186"/>
      <c r="B86" s="261"/>
      <c r="C86" s="261"/>
      <c r="D86" s="262"/>
      <c r="E86" s="260"/>
      <c r="F86" s="164"/>
      <c r="G86" s="164"/>
      <c r="H86" s="186"/>
      <c r="I86" s="173"/>
    </row>
    <row r="87" spans="1:9" ht="15.75" customHeight="1">
      <c r="A87" s="263"/>
      <c r="B87" s="237"/>
      <c r="C87" s="264"/>
      <c r="D87" s="236"/>
      <c r="E87" s="265"/>
      <c r="F87" s="164"/>
      <c r="G87" s="164"/>
      <c r="H87" s="186"/>
      <c r="I87" s="173"/>
    </row>
    <row r="88" spans="1:9" ht="15" customHeight="1">
      <c r="A88" s="245"/>
      <c r="B88" s="258"/>
      <c r="C88" s="259"/>
      <c r="D88" s="266"/>
      <c r="E88" s="243"/>
      <c r="F88" s="164"/>
      <c r="G88" s="164"/>
      <c r="H88" s="203"/>
      <c r="I88" s="173"/>
    </row>
    <row r="89" spans="1:9" ht="18.75" customHeight="1">
      <c r="A89" s="245"/>
      <c r="B89" s="258"/>
      <c r="C89" s="259"/>
      <c r="D89" s="266"/>
      <c r="E89" s="260"/>
      <c r="F89" s="164"/>
      <c r="G89" s="164"/>
      <c r="H89" s="186"/>
      <c r="I89" s="173"/>
    </row>
    <row r="90" spans="1:9" ht="18.75" customHeight="1">
      <c r="A90" s="245"/>
      <c r="B90" s="258"/>
      <c r="C90" s="259"/>
      <c r="D90" s="266"/>
      <c r="E90" s="260"/>
      <c r="F90" s="164"/>
      <c r="G90" s="164"/>
      <c r="H90" s="186"/>
      <c r="I90" s="173"/>
    </row>
    <row r="91" spans="1:9" ht="18.75" customHeight="1">
      <c r="A91" s="245"/>
      <c r="B91" s="267"/>
      <c r="C91" s="267"/>
      <c r="D91" s="261"/>
      <c r="E91" s="260"/>
      <c r="F91" s="164"/>
      <c r="G91" s="164"/>
      <c r="H91" s="186"/>
      <c r="I91" s="173"/>
    </row>
    <row r="92" spans="1:9" ht="18.75" customHeight="1">
      <c r="A92" s="245"/>
      <c r="B92" s="268"/>
      <c r="C92" s="192"/>
      <c r="D92" s="261"/>
      <c r="E92" s="260"/>
      <c r="F92" s="164"/>
      <c r="G92" s="164"/>
      <c r="H92" s="186"/>
      <c r="I92" s="173"/>
    </row>
    <row r="93" spans="1:9" ht="21.75" customHeight="1" thickBot="1">
      <c r="A93" s="488" t="s">
        <v>253</v>
      </c>
      <c r="B93" s="489"/>
      <c r="C93" s="489"/>
      <c r="D93" s="489"/>
      <c r="E93" s="269"/>
      <c r="F93" s="270"/>
      <c r="G93" s="271"/>
      <c r="H93" s="272"/>
      <c r="I93" s="173"/>
    </row>
    <row r="94" spans="1:9" ht="15" customHeight="1">
      <c r="A94" s="490" t="s">
        <v>254</v>
      </c>
      <c r="B94" s="490"/>
      <c r="C94" s="490"/>
      <c r="D94" s="491"/>
      <c r="E94" s="444"/>
      <c r="F94" s="449"/>
      <c r="G94" s="450"/>
      <c r="H94" s="451"/>
      <c r="I94" s="173"/>
    </row>
    <row r="95" spans="1:9" ht="13.5" customHeight="1">
      <c r="A95" s="186" t="s">
        <v>255</v>
      </c>
      <c r="B95" s="209">
        <v>244</v>
      </c>
      <c r="C95" s="273"/>
      <c r="D95" s="209">
        <v>226</v>
      </c>
      <c r="E95" s="274"/>
      <c r="F95" s="164"/>
      <c r="G95" s="164"/>
      <c r="H95" s="203"/>
      <c r="I95" s="173"/>
    </row>
    <row r="96" spans="1:9" ht="27.75" customHeight="1">
      <c r="A96" s="186" t="s">
        <v>255</v>
      </c>
      <c r="B96" s="229"/>
      <c r="C96" s="275"/>
      <c r="D96" s="276">
        <v>226</v>
      </c>
      <c r="E96" s="465">
        <v>1219502</v>
      </c>
      <c r="F96" s="466" t="s">
        <v>350</v>
      </c>
      <c r="G96" s="31"/>
      <c r="H96" s="186" t="s">
        <v>356</v>
      </c>
      <c r="I96" s="173"/>
    </row>
    <row r="97" spans="1:9" ht="21" customHeight="1">
      <c r="A97" s="186"/>
      <c r="B97" s="461"/>
      <c r="C97" s="462"/>
      <c r="D97" s="276">
        <v>226</v>
      </c>
      <c r="E97" s="183">
        <v>283898</v>
      </c>
      <c r="F97" s="184" t="s">
        <v>217</v>
      </c>
      <c r="G97" s="463"/>
      <c r="H97" s="464"/>
      <c r="I97" s="280"/>
    </row>
    <row r="98" spans="1:12" ht="15" customHeight="1">
      <c r="A98" s="442" t="s">
        <v>108</v>
      </c>
      <c r="B98" s="476" t="s">
        <v>332</v>
      </c>
      <c r="C98" s="477"/>
      <c r="D98" s="443"/>
      <c r="E98" s="444"/>
      <c r="F98" s="445"/>
      <c r="G98" s="446"/>
      <c r="H98" s="447"/>
      <c r="I98" s="280"/>
      <c r="L98" s="281"/>
    </row>
    <row r="99" spans="1:9" ht="15" customHeight="1">
      <c r="A99" s="192" t="s">
        <v>260</v>
      </c>
      <c r="B99" s="275"/>
      <c r="C99" s="296"/>
      <c r="D99" s="296">
        <v>226</v>
      </c>
      <c r="E99" s="452">
        <v>24000</v>
      </c>
      <c r="F99" s="453" t="s">
        <v>340</v>
      </c>
      <c r="G99" s="448"/>
      <c r="H99" s="254"/>
      <c r="I99" s="285"/>
    </row>
    <row r="100" spans="1:9" ht="15" customHeight="1">
      <c r="A100" s="277"/>
      <c r="B100" s="277"/>
      <c r="C100" s="277"/>
      <c r="D100" s="282"/>
      <c r="E100" s="181"/>
      <c r="F100" s="277"/>
      <c r="G100" s="286"/>
      <c r="H100" s="186"/>
      <c r="I100" s="285"/>
    </row>
    <row r="101" spans="1:9" ht="20.25" customHeight="1">
      <c r="A101" s="478" t="s">
        <v>256</v>
      </c>
      <c r="B101" s="479"/>
      <c r="C101" s="479"/>
      <c r="D101" s="479"/>
      <c r="E101" s="287"/>
      <c r="F101" s="288"/>
      <c r="G101" s="286"/>
      <c r="H101" s="203"/>
      <c r="I101" s="240"/>
    </row>
    <row r="102" spans="1:9" ht="24" customHeight="1">
      <c r="A102" s="186" t="s">
        <v>257</v>
      </c>
      <c r="B102" s="250">
        <v>244</v>
      </c>
      <c r="C102" s="251"/>
      <c r="D102" s="250">
        <v>226</v>
      </c>
      <c r="E102" s="279"/>
      <c r="F102" s="289"/>
      <c r="G102" s="286"/>
      <c r="H102" s="219"/>
      <c r="I102" s="290"/>
    </row>
    <row r="103" spans="1:9" ht="24" customHeight="1">
      <c r="A103" s="186" t="s">
        <v>258</v>
      </c>
      <c r="B103" s="250">
        <v>244</v>
      </c>
      <c r="C103" s="251"/>
      <c r="D103" s="250">
        <v>226</v>
      </c>
      <c r="E103" s="243"/>
      <c r="F103" s="289"/>
      <c r="G103" s="286"/>
      <c r="H103" s="291"/>
      <c r="I103" s="290"/>
    </row>
    <row r="104" spans="1:9" ht="24" customHeight="1">
      <c r="A104" s="186" t="s">
        <v>259</v>
      </c>
      <c r="B104" s="286"/>
      <c r="C104" s="286"/>
      <c r="D104" s="278">
        <v>226</v>
      </c>
      <c r="E104" s="279"/>
      <c r="F104" s="289"/>
      <c r="G104" s="286"/>
      <c r="H104" s="219"/>
      <c r="I104" s="290"/>
    </row>
    <row r="105" spans="1:12" ht="24.75" customHeight="1">
      <c r="A105" s="292" t="s">
        <v>261</v>
      </c>
      <c r="B105" s="297" t="s">
        <v>262</v>
      </c>
      <c r="C105" s="467"/>
      <c r="D105" s="236">
        <v>225</v>
      </c>
      <c r="E105" s="298"/>
      <c r="F105" s="164"/>
      <c r="G105" s="299"/>
      <c r="H105" s="300"/>
      <c r="I105" s="154"/>
      <c r="L105" s="295"/>
    </row>
    <row r="106" spans="1:13" ht="21" customHeight="1">
      <c r="A106" s="292" t="s">
        <v>148</v>
      </c>
      <c r="B106" s="301" t="s">
        <v>142</v>
      </c>
      <c r="C106" s="468"/>
      <c r="D106" s="468"/>
      <c r="E106" s="302"/>
      <c r="F106" s="266"/>
      <c r="G106" s="299"/>
      <c r="H106" s="300"/>
      <c r="I106" s="154"/>
      <c r="L106" s="295"/>
      <c r="M106" s="303"/>
    </row>
    <row r="107" spans="1:13" ht="18" customHeight="1">
      <c r="A107" s="304"/>
      <c r="B107" s="252"/>
      <c r="C107" s="305"/>
      <c r="D107" s="305"/>
      <c r="E107" s="302"/>
      <c r="F107" s="266"/>
      <c r="G107" s="306"/>
      <c r="H107" s="300"/>
      <c r="I107" s="154"/>
      <c r="L107" s="295" t="s">
        <v>263</v>
      </c>
      <c r="M107" s="303"/>
    </row>
    <row r="108" spans="1:12" ht="17.25" customHeight="1" hidden="1">
      <c r="A108" s="480" t="s">
        <v>264</v>
      </c>
      <c r="B108" s="481"/>
      <c r="C108" s="481"/>
      <c r="D108" s="482"/>
      <c r="E108" s="308"/>
      <c r="F108" s="269"/>
      <c r="G108" s="309"/>
      <c r="H108" s="235"/>
      <c r="I108" s="307"/>
      <c r="L108" s="295"/>
    </row>
    <row r="109" spans="1:12" ht="27" customHeight="1" hidden="1">
      <c r="A109" s="310" t="s">
        <v>166</v>
      </c>
      <c r="B109" s="292" t="s">
        <v>164</v>
      </c>
      <c r="C109" s="311"/>
      <c r="D109" s="139"/>
      <c r="E109" s="308"/>
      <c r="F109" s="164"/>
      <c r="G109" s="309"/>
      <c r="H109" s="235"/>
      <c r="I109" s="307"/>
      <c r="L109" s="295"/>
    </row>
    <row r="110" spans="1:12" ht="18" customHeight="1" hidden="1">
      <c r="A110" s="508" t="s">
        <v>265</v>
      </c>
      <c r="B110" s="509"/>
      <c r="C110" s="509"/>
      <c r="D110" s="510"/>
      <c r="E110" s="243"/>
      <c r="F110" s="164"/>
      <c r="G110" s="293"/>
      <c r="H110" s="294"/>
      <c r="I110" s="307"/>
      <c r="L110" s="295"/>
    </row>
    <row r="111" spans="1:12" ht="22.5" customHeight="1" hidden="1">
      <c r="A111" s="312" t="s">
        <v>266</v>
      </c>
      <c r="B111" s="313" t="s">
        <v>145</v>
      </c>
      <c r="C111" s="314" t="s">
        <v>146</v>
      </c>
      <c r="D111" s="315" t="s">
        <v>71</v>
      </c>
      <c r="E111" s="243"/>
      <c r="F111" s="164"/>
      <c r="G111" s="293"/>
      <c r="H111" s="294"/>
      <c r="I111" s="307"/>
      <c r="L111" s="295"/>
    </row>
    <row r="112" spans="1:12" ht="22.5" customHeight="1" hidden="1">
      <c r="A112" s="312" t="s">
        <v>267</v>
      </c>
      <c r="B112" s="313" t="s">
        <v>145</v>
      </c>
      <c r="C112" s="314" t="s">
        <v>146</v>
      </c>
      <c r="D112" s="315" t="s">
        <v>71</v>
      </c>
      <c r="E112" s="243"/>
      <c r="F112" s="164"/>
      <c r="G112" s="293"/>
      <c r="H112" s="294"/>
      <c r="I112" s="307"/>
      <c r="L112" s="295"/>
    </row>
    <row r="113" spans="1:12" ht="22.5" customHeight="1" hidden="1">
      <c r="A113" s="312" t="s">
        <v>268</v>
      </c>
      <c r="B113" s="313" t="s">
        <v>145</v>
      </c>
      <c r="C113" s="314" t="s">
        <v>146</v>
      </c>
      <c r="D113" s="315" t="s">
        <v>71</v>
      </c>
      <c r="E113" s="243"/>
      <c r="F113" s="164"/>
      <c r="G113" s="293"/>
      <c r="H113" s="294"/>
      <c r="I113" s="307"/>
      <c r="L113" s="295"/>
    </row>
    <row r="114" spans="1:12" ht="22.5" customHeight="1" hidden="1">
      <c r="A114" s="312" t="s">
        <v>269</v>
      </c>
      <c r="B114" s="313" t="s">
        <v>145</v>
      </c>
      <c r="C114" s="314" t="s">
        <v>146</v>
      </c>
      <c r="D114" s="315" t="s">
        <v>71</v>
      </c>
      <c r="E114" s="243"/>
      <c r="F114" s="164"/>
      <c r="G114" s="293"/>
      <c r="H114" s="294"/>
      <c r="I114" s="307"/>
      <c r="L114" s="295"/>
    </row>
    <row r="115" spans="1:12" ht="22.5" customHeight="1" hidden="1">
      <c r="A115" s="312" t="s">
        <v>270</v>
      </c>
      <c r="B115" s="313" t="s">
        <v>145</v>
      </c>
      <c r="C115" s="314" t="s">
        <v>146</v>
      </c>
      <c r="D115" s="315" t="s">
        <v>71</v>
      </c>
      <c r="E115" s="243"/>
      <c r="F115" s="164"/>
      <c r="G115" s="293"/>
      <c r="H115" s="294"/>
      <c r="I115" s="307"/>
      <c r="L115" s="295"/>
    </row>
    <row r="116" spans="1:12" ht="22.5" customHeight="1" hidden="1">
      <c r="A116" s="312" t="s">
        <v>271</v>
      </c>
      <c r="B116" s="313" t="s">
        <v>145</v>
      </c>
      <c r="C116" s="314" t="s">
        <v>146</v>
      </c>
      <c r="D116" s="315" t="s">
        <v>71</v>
      </c>
      <c r="E116" s="243"/>
      <c r="F116" s="164"/>
      <c r="G116" s="293"/>
      <c r="H116" s="294"/>
      <c r="I116" s="307"/>
      <c r="L116" s="295"/>
    </row>
    <row r="117" spans="1:12" ht="22.5" customHeight="1" hidden="1">
      <c r="A117" s="316"/>
      <c r="B117" s="313" t="s">
        <v>145</v>
      </c>
      <c r="C117" s="314" t="s">
        <v>43</v>
      </c>
      <c r="D117" s="315" t="s">
        <v>71</v>
      </c>
      <c r="E117" s="243"/>
      <c r="F117" s="162"/>
      <c r="G117" s="293"/>
      <c r="H117" s="317"/>
      <c r="I117" s="307"/>
      <c r="L117" s="295"/>
    </row>
    <row r="118" spans="1:12" ht="22.5" customHeight="1" hidden="1">
      <c r="A118" s="511" t="s">
        <v>272</v>
      </c>
      <c r="B118" s="313" t="s">
        <v>145</v>
      </c>
      <c r="C118" s="313" t="s">
        <v>146</v>
      </c>
      <c r="D118" s="318" t="s">
        <v>71</v>
      </c>
      <c r="E118" s="243"/>
      <c r="F118" s="514"/>
      <c r="G118" s="293"/>
      <c r="H118" s="505"/>
      <c r="I118" s="307"/>
      <c r="L118" s="295"/>
    </row>
    <row r="119" spans="1:12" ht="22.5" customHeight="1" hidden="1">
      <c r="A119" s="512"/>
      <c r="B119" s="313" t="s">
        <v>145</v>
      </c>
      <c r="C119" s="313" t="s">
        <v>147</v>
      </c>
      <c r="D119" s="318" t="s">
        <v>71</v>
      </c>
      <c r="E119" s="243"/>
      <c r="F119" s="515"/>
      <c r="G119" s="293"/>
      <c r="H119" s="506"/>
      <c r="I119" s="307"/>
      <c r="L119" s="295"/>
    </row>
    <row r="120" spans="1:12" ht="22.5" customHeight="1" hidden="1">
      <c r="A120" s="512"/>
      <c r="B120" s="313" t="s">
        <v>145</v>
      </c>
      <c r="C120" s="313" t="s">
        <v>43</v>
      </c>
      <c r="D120" s="318" t="s">
        <v>71</v>
      </c>
      <c r="E120" s="243"/>
      <c r="F120" s="515"/>
      <c r="G120" s="293"/>
      <c r="H120" s="506"/>
      <c r="I120" s="307"/>
      <c r="L120" s="295"/>
    </row>
    <row r="121" spans="1:12" ht="22.5" customHeight="1" hidden="1">
      <c r="A121" s="513"/>
      <c r="B121" s="319" t="s">
        <v>42</v>
      </c>
      <c r="C121" s="313" t="s">
        <v>43</v>
      </c>
      <c r="D121" s="319">
        <v>226</v>
      </c>
      <c r="E121" s="243"/>
      <c r="F121" s="516"/>
      <c r="G121" s="293"/>
      <c r="H121" s="507"/>
      <c r="I121" s="307"/>
      <c r="L121" s="295"/>
    </row>
    <row r="122" spans="1:12" ht="22.5" customHeight="1" hidden="1">
      <c r="A122" s="312" t="s">
        <v>273</v>
      </c>
      <c r="B122" s="313" t="s">
        <v>145</v>
      </c>
      <c r="C122" s="314" t="s">
        <v>146</v>
      </c>
      <c r="D122" s="315" t="s">
        <v>140</v>
      </c>
      <c r="E122" s="243"/>
      <c r="F122" s="164"/>
      <c r="G122" s="293"/>
      <c r="H122" s="294"/>
      <c r="I122" s="307"/>
      <c r="L122" s="295"/>
    </row>
    <row r="123" spans="1:12" ht="22.5" customHeight="1" hidden="1">
      <c r="A123" s="320" t="s">
        <v>274</v>
      </c>
      <c r="B123" s="313" t="s">
        <v>145</v>
      </c>
      <c r="C123" s="314" t="s">
        <v>146</v>
      </c>
      <c r="D123" s="315" t="s">
        <v>74</v>
      </c>
      <c r="E123" s="243"/>
      <c r="F123" s="164"/>
      <c r="G123" s="293"/>
      <c r="H123" s="294"/>
      <c r="I123" s="307"/>
      <c r="L123" s="295"/>
    </row>
    <row r="124" spans="1:12" ht="22.5" customHeight="1" hidden="1">
      <c r="A124" s="320" t="s">
        <v>275</v>
      </c>
      <c r="B124" s="313" t="s">
        <v>145</v>
      </c>
      <c r="C124" s="314" t="s">
        <v>146</v>
      </c>
      <c r="D124" s="315" t="s">
        <v>74</v>
      </c>
      <c r="E124" s="243"/>
      <c r="F124" s="164"/>
      <c r="G124" s="293"/>
      <c r="H124" s="294"/>
      <c r="I124" s="307"/>
      <c r="L124" s="295"/>
    </row>
    <row r="125" spans="1:12" ht="19.5" customHeight="1" hidden="1">
      <c r="A125" s="320" t="s">
        <v>276</v>
      </c>
      <c r="B125" s="313" t="s">
        <v>145</v>
      </c>
      <c r="C125" s="314" t="s">
        <v>43</v>
      </c>
      <c r="D125" s="315" t="s">
        <v>76</v>
      </c>
      <c r="E125" s="243"/>
      <c r="F125" s="164"/>
      <c r="G125" s="293"/>
      <c r="H125" s="294"/>
      <c r="I125" s="307"/>
      <c r="L125" s="295"/>
    </row>
    <row r="126" spans="1:12" ht="19.5" customHeight="1" hidden="1">
      <c r="A126" s="320" t="s">
        <v>277</v>
      </c>
      <c r="B126" s="313" t="s">
        <v>145</v>
      </c>
      <c r="C126" s="314" t="s">
        <v>43</v>
      </c>
      <c r="D126" s="315" t="s">
        <v>76</v>
      </c>
      <c r="E126" s="243"/>
      <c r="F126" s="164"/>
      <c r="G126" s="293"/>
      <c r="H126" s="294"/>
      <c r="I126" s="307"/>
      <c r="L126" s="295"/>
    </row>
    <row r="127" spans="1:12" ht="19.5" customHeight="1" hidden="1">
      <c r="A127" s="320" t="s">
        <v>239</v>
      </c>
      <c r="B127" s="313" t="s">
        <v>145</v>
      </c>
      <c r="C127" s="314" t="s">
        <v>43</v>
      </c>
      <c r="D127" s="315" t="s">
        <v>76</v>
      </c>
      <c r="E127" s="243"/>
      <c r="F127" s="524"/>
      <c r="G127" s="293"/>
      <c r="H127" s="503"/>
      <c r="I127" s="307"/>
      <c r="L127" s="295"/>
    </row>
    <row r="128" spans="1:12" ht="19.5" customHeight="1" hidden="1">
      <c r="A128" s="320" t="s">
        <v>278</v>
      </c>
      <c r="B128" s="313" t="s">
        <v>145</v>
      </c>
      <c r="C128" s="314" t="s">
        <v>43</v>
      </c>
      <c r="D128" s="315" t="s">
        <v>71</v>
      </c>
      <c r="E128" s="243"/>
      <c r="F128" s="525"/>
      <c r="G128" s="293"/>
      <c r="H128" s="504"/>
      <c r="I128" s="307"/>
      <c r="L128" s="295"/>
    </row>
    <row r="129" spans="1:12" ht="28.5" customHeight="1" hidden="1">
      <c r="A129" s="320" t="s">
        <v>279</v>
      </c>
      <c r="B129" s="313" t="s">
        <v>145</v>
      </c>
      <c r="C129" s="314" t="s">
        <v>43</v>
      </c>
      <c r="D129" s="315" t="s">
        <v>71</v>
      </c>
      <c r="E129" s="243"/>
      <c r="F129" s="164"/>
      <c r="G129" s="293"/>
      <c r="H129" s="294"/>
      <c r="I129" s="307"/>
      <c r="L129" s="295"/>
    </row>
    <row r="130" spans="1:12" ht="28.5" customHeight="1" hidden="1">
      <c r="A130" s="320" t="s">
        <v>280</v>
      </c>
      <c r="B130" s="313" t="s">
        <v>145</v>
      </c>
      <c r="C130" s="314" t="s">
        <v>43</v>
      </c>
      <c r="D130" s="315" t="s">
        <v>71</v>
      </c>
      <c r="E130" s="243"/>
      <c r="F130" s="164"/>
      <c r="G130" s="293"/>
      <c r="H130" s="294"/>
      <c r="I130" s="307"/>
      <c r="L130" s="295"/>
    </row>
    <row r="131" spans="1:12" ht="28.5" customHeight="1" hidden="1">
      <c r="A131" s="320" t="s">
        <v>281</v>
      </c>
      <c r="B131" s="313" t="s">
        <v>145</v>
      </c>
      <c r="C131" s="314" t="s">
        <v>43</v>
      </c>
      <c r="D131" s="315" t="s">
        <v>71</v>
      </c>
      <c r="E131" s="243"/>
      <c r="F131" s="164"/>
      <c r="G131" s="293"/>
      <c r="H131" s="294"/>
      <c r="I131" s="307"/>
      <c r="L131" s="295"/>
    </row>
    <row r="132" spans="1:12" ht="28.5" customHeight="1" hidden="1">
      <c r="A132" s="312" t="s">
        <v>282</v>
      </c>
      <c r="B132" s="313" t="s">
        <v>145</v>
      </c>
      <c r="C132" s="314" t="s">
        <v>43</v>
      </c>
      <c r="D132" s="315" t="s">
        <v>71</v>
      </c>
      <c r="E132" s="243"/>
      <c r="F132" s="164"/>
      <c r="G132" s="293"/>
      <c r="H132" s="294"/>
      <c r="I132" s="307"/>
      <c r="L132" s="295"/>
    </row>
    <row r="133" spans="1:12" ht="24" customHeight="1" hidden="1">
      <c r="A133" s="320" t="s">
        <v>274</v>
      </c>
      <c r="B133" s="313" t="s">
        <v>145</v>
      </c>
      <c r="C133" s="314" t="s">
        <v>43</v>
      </c>
      <c r="D133" s="315" t="s">
        <v>74</v>
      </c>
      <c r="E133" s="243"/>
      <c r="F133" s="164"/>
      <c r="G133" s="293"/>
      <c r="H133" s="294"/>
      <c r="I133" s="307"/>
      <c r="L133" s="295"/>
    </row>
    <row r="134" spans="1:12" ht="15.75" customHeight="1" hidden="1">
      <c r="A134" s="528" t="s">
        <v>283</v>
      </c>
      <c r="B134" s="528"/>
      <c r="C134" s="528"/>
      <c r="D134" s="529"/>
      <c r="E134" s="243"/>
      <c r="F134" s="164"/>
      <c r="G134" s="321"/>
      <c r="H134" s="317"/>
      <c r="I134" s="307"/>
      <c r="L134" s="295"/>
    </row>
    <row r="135" spans="1:12" ht="16.5" customHeight="1" hidden="1">
      <c r="A135" s="517" t="s">
        <v>284</v>
      </c>
      <c r="B135" s="518"/>
      <c r="C135" s="518"/>
      <c r="D135" s="518"/>
      <c r="E135" s="243"/>
      <c r="F135" s="164"/>
      <c r="G135" s="293"/>
      <c r="H135" s="294"/>
      <c r="I135" s="307"/>
      <c r="L135" s="295"/>
    </row>
    <row r="136" spans="1:12" ht="16.5" customHeight="1" hidden="1">
      <c r="A136" s="322" t="s">
        <v>285</v>
      </c>
      <c r="B136" s="319"/>
      <c r="C136" s="319"/>
      <c r="D136" s="323">
        <v>296</v>
      </c>
      <c r="E136" s="243"/>
      <c r="F136" s="164"/>
      <c r="G136" s="293"/>
      <c r="H136" s="294"/>
      <c r="I136" s="307"/>
      <c r="L136" s="295"/>
    </row>
    <row r="137" spans="1:12" ht="16.5" customHeight="1" hidden="1">
      <c r="A137" s="322" t="s">
        <v>286</v>
      </c>
      <c r="B137" s="319"/>
      <c r="C137" s="319"/>
      <c r="D137" s="323">
        <v>340</v>
      </c>
      <c r="E137" s="243"/>
      <c r="F137" s="164"/>
      <c r="G137" s="293"/>
      <c r="H137" s="294"/>
      <c r="I137" s="307"/>
      <c r="L137" s="295"/>
    </row>
    <row r="138" spans="1:9" ht="15.75" customHeight="1">
      <c r="A138" s="526" t="s">
        <v>283</v>
      </c>
      <c r="B138" s="527"/>
      <c r="C138" s="527"/>
      <c r="D138" s="527"/>
      <c r="E138" s="190"/>
      <c r="F138" s="283"/>
      <c r="G138" s="324"/>
      <c r="H138" s="325"/>
      <c r="I138" s="307"/>
    </row>
    <row r="139" spans="1:9" ht="18" customHeight="1">
      <c r="A139" s="519" t="s">
        <v>287</v>
      </c>
      <c r="B139" s="520"/>
      <c r="C139" s="520"/>
      <c r="D139" s="520"/>
      <c r="E139" s="244"/>
      <c r="F139" s="205"/>
      <c r="G139" s="326"/>
      <c r="H139" s="327"/>
      <c r="I139" s="307"/>
    </row>
    <row r="140" spans="1:9" ht="13.5" customHeight="1">
      <c r="A140" s="31" t="s">
        <v>7</v>
      </c>
      <c r="B140" s="328"/>
      <c r="C140" s="329"/>
      <c r="D140" s="330">
        <v>226</v>
      </c>
      <c r="E140" s="455">
        <v>300000</v>
      </c>
      <c r="F140" s="456" t="s">
        <v>341</v>
      </c>
      <c r="G140" s="164"/>
      <c r="H140" s="331"/>
      <c r="I140" s="307"/>
    </row>
    <row r="141" spans="1:9" ht="13.5" customHeight="1">
      <c r="A141" s="192"/>
      <c r="B141" s="332"/>
      <c r="C141" s="192"/>
      <c r="D141" s="268">
        <v>344</v>
      </c>
      <c r="E141" s="452">
        <v>50000</v>
      </c>
      <c r="F141" s="453" t="s">
        <v>340</v>
      </c>
      <c r="G141" s="164"/>
      <c r="H141" s="331"/>
      <c r="I141" s="307"/>
    </row>
    <row r="142" spans="1:9" ht="13.5" customHeight="1">
      <c r="A142" s="189"/>
      <c r="B142" s="332"/>
      <c r="C142" s="192"/>
      <c r="D142" s="268">
        <v>342</v>
      </c>
      <c r="E142" s="455">
        <f>6923.85+360000</f>
        <v>366923.85</v>
      </c>
      <c r="F142" s="456" t="s">
        <v>341</v>
      </c>
      <c r="G142" s="164"/>
      <c r="H142" s="331"/>
      <c r="I142" s="307"/>
    </row>
    <row r="143" spans="1:9" ht="13.5" customHeight="1">
      <c r="A143" s="192" t="s">
        <v>288</v>
      </c>
      <c r="B143" s="332"/>
      <c r="C143" s="192"/>
      <c r="D143" s="268">
        <v>349</v>
      </c>
      <c r="E143" s="454"/>
      <c r="F143" s="164"/>
      <c r="G143" s="164"/>
      <c r="H143" s="331"/>
      <c r="I143" s="226"/>
    </row>
    <row r="144" spans="1:9" ht="13.5" customHeight="1" hidden="1">
      <c r="A144" s="192"/>
      <c r="B144" s="332"/>
      <c r="C144" s="192"/>
      <c r="D144" s="268"/>
      <c r="E144" s="243"/>
      <c r="F144" s="164"/>
      <c r="G144" s="164"/>
      <c r="H144" s="331"/>
      <c r="I144" s="226"/>
    </row>
    <row r="145" spans="1:9" ht="13.5" customHeight="1" hidden="1">
      <c r="A145" s="192"/>
      <c r="B145" s="332"/>
      <c r="C145" s="192"/>
      <c r="D145" s="268"/>
      <c r="E145" s="243"/>
      <c r="F145" s="164"/>
      <c r="G145" s="164"/>
      <c r="H145" s="331"/>
      <c r="I145" s="226"/>
    </row>
    <row r="146" spans="1:9" ht="24" customHeight="1" hidden="1">
      <c r="A146" s="192"/>
      <c r="B146" s="332"/>
      <c r="C146" s="192"/>
      <c r="D146" s="268"/>
      <c r="E146" s="243"/>
      <c r="F146" s="164"/>
      <c r="G146" s="164"/>
      <c r="H146" s="331"/>
      <c r="I146" s="226"/>
    </row>
    <row r="147" spans="5:8" ht="13.5" hidden="1">
      <c r="E147" s="243"/>
      <c r="F147" s="164"/>
      <c r="G147" s="164"/>
      <c r="H147" s="331"/>
    </row>
    <row r="148" spans="1:8" ht="17.25" customHeight="1" hidden="1">
      <c r="A148" s="200"/>
      <c r="B148" s="201"/>
      <c r="C148" s="200"/>
      <c r="D148" s="334"/>
      <c r="E148" s="243"/>
      <c r="F148" s="331"/>
      <c r="G148" s="331"/>
      <c r="H148" s="203"/>
    </row>
    <row r="149" spans="1:9" ht="18.75" customHeight="1">
      <c r="A149" s="179"/>
      <c r="B149" s="332"/>
      <c r="C149" s="192"/>
      <c r="D149" s="335"/>
      <c r="E149" s="243"/>
      <c r="F149" s="164"/>
      <c r="G149" s="164"/>
      <c r="H149" s="331"/>
      <c r="I149" s="226"/>
    </row>
    <row r="150" spans="1:8" ht="13.5">
      <c r="A150" s="336" t="s">
        <v>289</v>
      </c>
      <c r="B150" s="337"/>
      <c r="C150" s="338"/>
      <c r="D150" s="339"/>
      <c r="E150" s="340"/>
      <c r="F150" s="341"/>
      <c r="G150" s="341"/>
      <c r="H150" s="342"/>
    </row>
    <row r="151" spans="1:8" ht="13.5">
      <c r="A151" s="337" t="s">
        <v>290</v>
      </c>
      <c r="B151" s="339">
        <v>341</v>
      </c>
      <c r="C151" s="339">
        <v>226</v>
      </c>
      <c r="D151" s="343">
        <v>719778</v>
      </c>
      <c r="E151" s="340"/>
      <c r="F151" s="341"/>
      <c r="G151" s="341"/>
      <c r="H151" s="342"/>
    </row>
    <row r="152" spans="1:7" ht="27">
      <c r="A152" s="197"/>
      <c r="B152" s="215"/>
      <c r="C152" s="197"/>
      <c r="D152" s="344"/>
      <c r="E152" s="345" t="s">
        <v>291</v>
      </c>
      <c r="F152" s="197" t="s">
        <v>292</v>
      </c>
      <c r="G152" s="200" t="s">
        <v>293</v>
      </c>
    </row>
    <row r="153" spans="1:7" ht="13.5">
      <c r="A153" s="346" t="s">
        <v>294</v>
      </c>
      <c r="B153" s="201" t="s">
        <v>295</v>
      </c>
      <c r="C153" s="521" t="s">
        <v>296</v>
      </c>
      <c r="D153" s="347">
        <v>0.5</v>
      </c>
      <c r="E153" s="157">
        <f>E9*D153</f>
        <v>10014128.670000002</v>
      </c>
      <c r="F153" s="348">
        <f>E14+E17+E19+E22+E24+E26+E49+E51+E53+E69+E73+E74+E75+E78+E140+E142</f>
        <v>7935023.85</v>
      </c>
      <c r="G153" s="348">
        <f>E153-F153</f>
        <v>2079104.8200000022</v>
      </c>
    </row>
    <row r="154" spans="1:7" ht="13.5">
      <c r="A154" s="346" t="s">
        <v>297</v>
      </c>
      <c r="B154" s="201" t="s">
        <v>298</v>
      </c>
      <c r="C154" s="522"/>
      <c r="D154" s="349" t="s">
        <v>299</v>
      </c>
      <c r="E154" s="212">
        <v>2000000</v>
      </c>
      <c r="F154" s="350">
        <f>E11+E12+E13+E15+E16+E18+E20+E21+E23+E25+E38+E41+E42+E43+E44+E45+E46+E47+E48+E50+E52+E54+E55+E56+E57+E58+E61+E62+E63+E65+E66+E71+E99+E141</f>
        <v>1453100</v>
      </c>
      <c r="G154" s="350">
        <f>E154-F154</f>
        <v>546900</v>
      </c>
    </row>
    <row r="155" spans="1:7" ht="27" customHeight="1">
      <c r="A155" s="200" t="s">
        <v>300</v>
      </c>
      <c r="B155" s="201" t="s">
        <v>301</v>
      </c>
      <c r="C155" s="522"/>
      <c r="D155" s="347"/>
      <c r="E155" s="157"/>
      <c r="F155" s="157">
        <v>0</v>
      </c>
      <c r="G155" s="157"/>
    </row>
    <row r="156" spans="1:7" ht="13.5">
      <c r="A156" s="200" t="s">
        <v>302</v>
      </c>
      <c r="B156" s="201" t="s">
        <v>303</v>
      </c>
      <c r="C156" s="522"/>
      <c r="D156" s="351"/>
      <c r="E156" s="157"/>
      <c r="F156" s="157">
        <f>SUM(E30:E34)</f>
        <v>4922705.67</v>
      </c>
      <c r="G156" s="157"/>
    </row>
    <row r="157" spans="1:7" ht="13.5">
      <c r="A157" s="200" t="s">
        <v>304</v>
      </c>
      <c r="B157" s="201" t="s">
        <v>305</v>
      </c>
      <c r="C157" s="522"/>
      <c r="D157" s="351"/>
      <c r="E157" s="157"/>
      <c r="F157" s="157">
        <f>SUM(E35:E36)</f>
        <v>937382.76</v>
      </c>
      <c r="G157" s="157"/>
    </row>
    <row r="158" spans="1:7" ht="13.5">
      <c r="A158" s="200" t="s">
        <v>306</v>
      </c>
      <c r="B158" s="201" t="s">
        <v>307</v>
      </c>
      <c r="C158" s="522"/>
      <c r="D158" s="351"/>
      <c r="E158" s="157"/>
      <c r="F158" s="157"/>
      <c r="G158" s="157"/>
    </row>
    <row r="159" spans="1:7" ht="13.5">
      <c r="A159" s="200" t="s">
        <v>308</v>
      </c>
      <c r="B159" s="201" t="s">
        <v>309</v>
      </c>
      <c r="C159" s="523"/>
      <c r="D159" s="351"/>
      <c r="E159" s="157"/>
      <c r="F159" s="157"/>
      <c r="G159" s="157"/>
    </row>
    <row r="160" spans="1:8" ht="13.5">
      <c r="A160" s="352" t="s">
        <v>351</v>
      </c>
      <c r="B160" s="353"/>
      <c r="C160" s="352"/>
      <c r="D160" s="354"/>
      <c r="E160" s="355"/>
      <c r="F160" s="355">
        <f>E96</f>
        <v>1219502</v>
      </c>
      <c r="G160" s="494">
        <f>F160+F161+F162</f>
        <v>1219502</v>
      </c>
      <c r="H160" s="497" t="s">
        <v>310</v>
      </c>
    </row>
    <row r="161" spans="1:8" ht="13.5">
      <c r="A161" s="356" t="s">
        <v>311</v>
      </c>
      <c r="B161" s="357">
        <f>E9*D161</f>
        <v>2002825.7340000004</v>
      </c>
      <c r="C161" s="358"/>
      <c r="D161" s="359">
        <v>0.1</v>
      </c>
      <c r="E161" s="157"/>
      <c r="F161" s="360"/>
      <c r="G161" s="495"/>
      <c r="H161" s="497"/>
    </row>
    <row r="162" spans="1:8" ht="27">
      <c r="A162" s="361" t="s">
        <v>312</v>
      </c>
      <c r="B162" s="362"/>
      <c r="C162" s="363"/>
      <c r="D162" s="351"/>
      <c r="E162" s="157"/>
      <c r="F162" s="364"/>
      <c r="G162" s="496"/>
      <c r="H162" s="498"/>
    </row>
    <row r="163" spans="1:8" ht="13.5">
      <c r="A163" s="365" t="s">
        <v>313</v>
      </c>
      <c r="B163" s="201"/>
      <c r="C163" s="200"/>
      <c r="D163" s="202"/>
      <c r="E163" s="243"/>
      <c r="F163" s="366">
        <f>E28+E37+E40+E68+E97</f>
        <v>3560543.06</v>
      </c>
      <c r="G163" s="164"/>
      <c r="H163" s="331"/>
    </row>
    <row r="164" spans="1:8" ht="13.5">
      <c r="A164" s="367" t="s">
        <v>314</v>
      </c>
      <c r="B164" s="368"/>
      <c r="C164" s="368"/>
      <c r="D164" s="369"/>
      <c r="E164" s="370">
        <v>1556868</v>
      </c>
      <c r="F164" s="371"/>
      <c r="G164" s="372"/>
      <c r="H164" s="373"/>
    </row>
    <row r="165" spans="1:8" s="239" customFormat="1" ht="13.5">
      <c r="A165" s="374"/>
      <c r="B165" s="375"/>
      <c r="C165" s="375" t="s">
        <v>315</v>
      </c>
      <c r="D165" s="376" t="s">
        <v>316</v>
      </c>
      <c r="E165" s="377"/>
      <c r="F165" s="378"/>
      <c r="G165" s="379"/>
      <c r="H165" s="380"/>
    </row>
    <row r="166" spans="1:7" ht="13.5">
      <c r="A166" s="381" t="s">
        <v>317</v>
      </c>
      <c r="B166" s="382">
        <v>0.15</v>
      </c>
      <c r="C166" s="383">
        <f>G160*B166</f>
        <v>182925.3</v>
      </c>
      <c r="D166" s="384"/>
      <c r="E166" s="157"/>
      <c r="F166" s="157"/>
      <c r="G166" s="157"/>
    </row>
    <row r="167" spans="1:13" s="145" customFormat="1" ht="13.5">
      <c r="A167" s="381" t="s">
        <v>318</v>
      </c>
      <c r="B167" s="382">
        <v>0.35</v>
      </c>
      <c r="C167" s="383">
        <f>G160*B167</f>
        <v>426825.69999999995</v>
      </c>
      <c r="D167" s="384"/>
      <c r="E167" s="157"/>
      <c r="F167" s="157"/>
      <c r="G167" s="157"/>
      <c r="I167" s="144"/>
      <c r="J167" s="144"/>
      <c r="K167" s="144"/>
      <c r="L167" s="144"/>
      <c r="M167" s="144"/>
    </row>
    <row r="168" spans="1:13" s="145" customFormat="1" ht="13.5">
      <c r="A168" s="144"/>
      <c r="B168" s="385"/>
      <c r="C168" s="144"/>
      <c r="D168" s="386"/>
      <c r="E168" s="143"/>
      <c r="F168" s="387" t="b">
        <f>SUM(F153:F163)=E9</f>
        <v>1</v>
      </c>
      <c r="G168" s="295"/>
      <c r="I168" s="144"/>
      <c r="J168" s="144"/>
      <c r="K168" s="144"/>
      <c r="L168" s="144"/>
      <c r="M168" s="144"/>
    </row>
    <row r="170" spans="1:13" s="145" customFormat="1" ht="15">
      <c r="A170" s="388" t="s">
        <v>319</v>
      </c>
      <c r="B170" s="389"/>
      <c r="C170" s="390" t="s">
        <v>100</v>
      </c>
      <c r="D170" s="391">
        <v>32100100</v>
      </c>
      <c r="E170" s="392"/>
      <c r="F170" s="144"/>
      <c r="G170" s="144"/>
      <c r="I170" s="144"/>
      <c r="J170" s="144"/>
      <c r="K170" s="144"/>
      <c r="L170" s="144"/>
      <c r="M170" s="144"/>
    </row>
    <row r="171" spans="1:13" s="145" customFormat="1" ht="62.25">
      <c r="A171" s="388" t="s">
        <v>320</v>
      </c>
      <c r="B171" s="393" t="s">
        <v>321</v>
      </c>
      <c r="C171" s="394">
        <v>43709</v>
      </c>
      <c r="D171" s="395">
        <v>45991</v>
      </c>
      <c r="E171" s="392">
        <v>11690766.85</v>
      </c>
      <c r="F171" s="144" t="s">
        <v>322</v>
      </c>
      <c r="G171" s="144"/>
      <c r="I171" s="144"/>
      <c r="J171" s="144"/>
      <c r="K171" s="144"/>
      <c r="L171" s="144"/>
      <c r="M171" s="144"/>
    </row>
    <row r="173" spans="1:13" s="145" customFormat="1" ht="15">
      <c r="A173" s="388" t="s">
        <v>323</v>
      </c>
      <c r="B173" s="389"/>
      <c r="C173" s="390" t="s">
        <v>100</v>
      </c>
      <c r="D173" s="391">
        <v>32100100</v>
      </c>
      <c r="E173" s="392"/>
      <c r="F173" s="144"/>
      <c r="G173" s="144"/>
      <c r="I173" s="144"/>
      <c r="J173" s="144"/>
      <c r="K173" s="144"/>
      <c r="L173" s="144"/>
      <c r="M173" s="144"/>
    </row>
    <row r="174" spans="1:13" s="145" customFormat="1" ht="62.25">
      <c r="A174" s="388" t="s">
        <v>320</v>
      </c>
      <c r="B174" s="393" t="s">
        <v>321</v>
      </c>
      <c r="C174" s="394">
        <v>43770</v>
      </c>
      <c r="D174" s="395">
        <v>46783</v>
      </c>
      <c r="E174" s="392">
        <v>3582065.18</v>
      </c>
      <c r="F174" s="144" t="s">
        <v>324</v>
      </c>
      <c r="G174" s="144"/>
      <c r="I174" s="144"/>
      <c r="J174" s="144"/>
      <c r="K174" s="144"/>
      <c r="L174" s="144"/>
      <c r="M174" s="144"/>
    </row>
  </sheetData>
  <sheetProtection/>
  <mergeCells count="28">
    <mergeCell ref="A110:D110"/>
    <mergeCell ref="A118:A121"/>
    <mergeCell ref="F118:F121"/>
    <mergeCell ref="A135:D135"/>
    <mergeCell ref="A139:D139"/>
    <mergeCell ref="C153:C159"/>
    <mergeCell ref="F127:F128"/>
    <mergeCell ref="A138:D138"/>
    <mergeCell ref="A134:D134"/>
    <mergeCell ref="G160:G162"/>
    <mergeCell ref="H160:H162"/>
    <mergeCell ref="G6:I6"/>
    <mergeCell ref="G7:G8"/>
    <mergeCell ref="H127:H128"/>
    <mergeCell ref="H118:H121"/>
    <mergeCell ref="A4:E4"/>
    <mergeCell ref="A6:A8"/>
    <mergeCell ref="B6:B8"/>
    <mergeCell ref="D6:D8"/>
    <mergeCell ref="A93:D93"/>
    <mergeCell ref="A94:D94"/>
    <mergeCell ref="A10:C10"/>
    <mergeCell ref="A27:C27"/>
    <mergeCell ref="A64:D64"/>
    <mergeCell ref="A72:D72"/>
    <mergeCell ref="B98:C98"/>
    <mergeCell ref="A101:D101"/>
    <mergeCell ref="A108:D108"/>
  </mergeCells>
  <printOptions/>
  <pageMargins left="0.7874015748031497" right="0.3937007874015748" top="0.984251968503937" bottom="0.5905511811023623" header="0.5118110236220472" footer="0.5118110236220472"/>
  <pageSetup fitToHeight="2" fitToWidth="2" horizontalDpi="600" verticalDpi="600" orientation="portrait" paperSize="9" scale="47" r:id="rId1"/>
  <rowBreaks count="1" manualBreakCount="1">
    <brk id="92" max="8" man="1"/>
  </rowBreaks>
  <colBreaks count="1" manualBreakCount="1">
    <brk id="8" max="2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7"/>
  <sheetViews>
    <sheetView view="pageBreakPreview" zoomScaleSheetLayoutView="100" zoomScalePageLayoutView="0" workbookViewId="0" topLeftCell="A84">
      <selection activeCell="C42" sqref="C42"/>
    </sheetView>
  </sheetViews>
  <sheetFormatPr defaultColWidth="1.4921875" defaultRowHeight="12.75"/>
  <cols>
    <col min="1" max="1" width="47.875" style="1" customWidth="1"/>
    <col min="2" max="2" width="6.125" style="1" customWidth="1"/>
    <col min="3" max="3" width="16.125" style="1" customWidth="1"/>
    <col min="4" max="4" width="14.875" style="1" customWidth="1"/>
    <col min="5" max="6" width="6.50390625" style="1" customWidth="1"/>
    <col min="7" max="7" width="6.125" style="1" customWidth="1"/>
    <col min="8" max="8" width="12.50390625" style="1" customWidth="1"/>
    <col min="9" max="9" width="12.50390625" style="88" customWidth="1"/>
    <col min="10" max="10" width="11.00390625" style="1" hidden="1" customWidth="1"/>
    <col min="11" max="11" width="13.625" style="1" customWidth="1"/>
    <col min="12" max="12" width="6.125" style="1" hidden="1" customWidth="1"/>
    <col min="13" max="13" width="8.875" style="1" hidden="1" customWidth="1"/>
    <col min="14" max="14" width="12.00390625" style="1" customWidth="1"/>
    <col min="15" max="15" width="4.50390625" style="1" hidden="1" customWidth="1"/>
    <col min="16" max="20" width="0" style="1" hidden="1" customWidth="1"/>
    <col min="21" max="21" width="10.875" style="1" hidden="1" customWidth="1"/>
    <col min="22" max="51" width="0" style="1" hidden="1" customWidth="1"/>
    <col min="52" max="16384" width="1.4921875" style="1" customWidth="1"/>
  </cols>
  <sheetData>
    <row r="1" spans="1:15" ht="15">
      <c r="A1" s="583" t="s">
        <v>188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</row>
    <row r="2" spans="2:15" ht="15">
      <c r="B2" s="583" t="s">
        <v>187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 t="s">
        <v>16</v>
      </c>
      <c r="O2" s="583"/>
    </row>
    <row r="3" s="2" customFormat="1" ht="0.75" customHeight="1">
      <c r="I3" s="92"/>
    </row>
    <row r="4" spans="1:15" s="4" customFormat="1" ht="23.25" customHeight="1">
      <c r="A4" s="556" t="s">
        <v>0</v>
      </c>
      <c r="B4" s="562" t="s">
        <v>17</v>
      </c>
      <c r="C4" s="562" t="s">
        <v>18</v>
      </c>
      <c r="D4" s="572" t="s">
        <v>19</v>
      </c>
      <c r="E4" s="572" t="s">
        <v>20</v>
      </c>
      <c r="F4" s="562" t="s">
        <v>21</v>
      </c>
      <c r="G4" s="556" t="s">
        <v>15</v>
      </c>
      <c r="H4" s="562" t="s">
        <v>22</v>
      </c>
      <c r="I4" s="562"/>
      <c r="J4" s="562"/>
      <c r="K4" s="562"/>
      <c r="L4" s="562"/>
      <c r="M4" s="562"/>
      <c r="N4" s="562"/>
      <c r="O4" s="562"/>
    </row>
    <row r="5" spans="1:15" s="4" customFormat="1" ht="12">
      <c r="A5" s="556"/>
      <c r="B5" s="562"/>
      <c r="C5" s="562"/>
      <c r="D5" s="573"/>
      <c r="E5" s="573"/>
      <c r="F5" s="562"/>
      <c r="G5" s="556"/>
      <c r="H5" s="563" t="s">
        <v>23</v>
      </c>
      <c r="I5" s="556" t="s">
        <v>24</v>
      </c>
      <c r="J5" s="556"/>
      <c r="K5" s="556"/>
      <c r="L5" s="556"/>
      <c r="M5" s="556"/>
      <c r="N5" s="556"/>
      <c r="O5" s="556"/>
    </row>
    <row r="6" spans="1:15" s="4" customFormat="1" ht="88.5" customHeight="1">
      <c r="A6" s="556"/>
      <c r="B6" s="562"/>
      <c r="C6" s="562"/>
      <c r="D6" s="574"/>
      <c r="E6" s="574"/>
      <c r="F6" s="562"/>
      <c r="G6" s="556"/>
      <c r="H6" s="564"/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562" t="s">
        <v>30</v>
      </c>
      <c r="O6" s="562"/>
    </row>
    <row r="7" spans="1:15" s="4" customFormat="1" ht="12" hidden="1">
      <c r="A7" s="5"/>
      <c r="B7" s="5"/>
      <c r="C7" s="6"/>
      <c r="D7" s="6"/>
      <c r="E7" s="6"/>
      <c r="F7" s="6"/>
      <c r="G7" s="7"/>
      <c r="H7" s="5"/>
      <c r="I7" s="5"/>
      <c r="J7" s="5"/>
      <c r="K7" s="5"/>
      <c r="L7" s="5"/>
      <c r="M7" s="5"/>
      <c r="N7" s="5" t="s">
        <v>23</v>
      </c>
      <c r="O7" s="5" t="s">
        <v>31</v>
      </c>
    </row>
    <row r="8" spans="1:15" s="4" customFormat="1" ht="21" customHeight="1">
      <c r="A8" s="5">
        <v>1</v>
      </c>
      <c r="B8" s="5">
        <v>2</v>
      </c>
      <c r="C8" s="8" t="s">
        <v>32</v>
      </c>
      <c r="D8" s="5">
        <v>4</v>
      </c>
      <c r="E8" s="8" t="s">
        <v>33</v>
      </c>
      <c r="F8" s="5">
        <v>6</v>
      </c>
      <c r="G8" s="8" t="s">
        <v>34</v>
      </c>
      <c r="H8" s="5">
        <v>8</v>
      </c>
      <c r="I8" s="5">
        <v>9</v>
      </c>
      <c r="J8" s="8" t="s">
        <v>35</v>
      </c>
      <c r="K8" s="5">
        <v>10</v>
      </c>
      <c r="L8" s="5">
        <v>7</v>
      </c>
      <c r="M8" s="5">
        <v>8</v>
      </c>
      <c r="N8" s="5">
        <v>11</v>
      </c>
      <c r="O8" s="5">
        <v>10</v>
      </c>
    </row>
    <row r="9" spans="1:15" s="2" customFormat="1" ht="18" customHeight="1">
      <c r="A9" s="26" t="s">
        <v>36</v>
      </c>
      <c r="B9" s="27" t="s">
        <v>37</v>
      </c>
      <c r="C9" s="27" t="s">
        <v>38</v>
      </c>
      <c r="D9" s="84" t="s">
        <v>38</v>
      </c>
      <c r="E9" s="84" t="s">
        <v>38</v>
      </c>
      <c r="F9" s="84" t="s">
        <v>38</v>
      </c>
      <c r="G9" s="84" t="s">
        <v>38</v>
      </c>
      <c r="H9" s="28">
        <f>H10+H15+H25</f>
        <v>65864000</v>
      </c>
      <c r="I9" s="85">
        <f>I15</f>
        <v>63650600</v>
      </c>
      <c r="J9" s="28"/>
      <c r="K9" s="28">
        <f>K25</f>
        <v>1503400</v>
      </c>
      <c r="L9" s="85" t="s">
        <v>38</v>
      </c>
      <c r="M9" s="85" t="s">
        <v>38</v>
      </c>
      <c r="N9" s="28">
        <f>N10</f>
        <v>710000</v>
      </c>
      <c r="O9" s="10" t="s">
        <v>38</v>
      </c>
    </row>
    <row r="10" spans="1:15" s="2" customFormat="1" ht="17.25" customHeight="1">
      <c r="A10" s="12" t="s">
        <v>39</v>
      </c>
      <c r="B10" s="575" t="s">
        <v>40</v>
      </c>
      <c r="C10" s="14" t="s">
        <v>38</v>
      </c>
      <c r="D10" s="14" t="s">
        <v>38</v>
      </c>
      <c r="E10" s="14" t="s">
        <v>38</v>
      </c>
      <c r="F10" s="14" t="s">
        <v>38</v>
      </c>
      <c r="G10" s="14" t="s">
        <v>38</v>
      </c>
      <c r="H10" s="16">
        <f>N10</f>
        <v>710000</v>
      </c>
      <c r="I10" s="16" t="s">
        <v>38</v>
      </c>
      <c r="J10" s="16"/>
      <c r="K10" s="16" t="s">
        <v>38</v>
      </c>
      <c r="L10" s="16" t="s">
        <v>38</v>
      </c>
      <c r="M10" s="16" t="s">
        <v>38</v>
      </c>
      <c r="N10" s="16">
        <f>N11+N13+N14</f>
        <v>710000</v>
      </c>
      <c r="O10" s="14" t="s">
        <v>38</v>
      </c>
    </row>
    <row r="11" spans="1:15" s="2" customFormat="1" ht="15" customHeight="1">
      <c r="A11" s="17" t="s">
        <v>41</v>
      </c>
      <c r="B11" s="575"/>
      <c r="C11" s="532" t="s">
        <v>42</v>
      </c>
      <c r="D11" s="18" t="s">
        <v>43</v>
      </c>
      <c r="E11" s="540"/>
      <c r="F11" s="532" t="s">
        <v>137</v>
      </c>
      <c r="G11" s="18"/>
      <c r="H11" s="16">
        <f>N11</f>
        <v>360000</v>
      </c>
      <c r="I11" s="16" t="s">
        <v>38</v>
      </c>
      <c r="J11" s="16"/>
      <c r="K11" s="16" t="s">
        <v>38</v>
      </c>
      <c r="L11" s="16" t="s">
        <v>38</v>
      </c>
      <c r="M11" s="16" t="s">
        <v>38</v>
      </c>
      <c r="N11" s="407">
        <v>360000</v>
      </c>
      <c r="O11" s="14" t="s">
        <v>38</v>
      </c>
    </row>
    <row r="12" spans="1:15" s="2" customFormat="1" ht="18" customHeight="1">
      <c r="A12" s="17" t="s">
        <v>136</v>
      </c>
      <c r="B12" s="575"/>
      <c r="C12" s="537"/>
      <c r="D12" s="18" t="s">
        <v>43</v>
      </c>
      <c r="E12" s="543"/>
      <c r="F12" s="537"/>
      <c r="G12" s="18"/>
      <c r="H12" s="16">
        <f>N12</f>
        <v>0</v>
      </c>
      <c r="I12" s="16" t="s">
        <v>38</v>
      </c>
      <c r="J12" s="16"/>
      <c r="K12" s="16" t="s">
        <v>38</v>
      </c>
      <c r="L12" s="16"/>
      <c r="M12" s="16"/>
      <c r="N12" s="16"/>
      <c r="O12" s="14"/>
    </row>
    <row r="13" spans="1:15" s="2" customFormat="1" ht="18" customHeight="1">
      <c r="A13" s="17" t="s">
        <v>44</v>
      </c>
      <c r="B13" s="575"/>
      <c r="C13" s="533"/>
      <c r="D13" s="18" t="s">
        <v>43</v>
      </c>
      <c r="E13" s="541"/>
      <c r="F13" s="533"/>
      <c r="G13" s="18"/>
      <c r="H13" s="16">
        <f>N13</f>
        <v>300000</v>
      </c>
      <c r="I13" s="16" t="s">
        <v>38</v>
      </c>
      <c r="J13" s="16"/>
      <c r="K13" s="16" t="s">
        <v>38</v>
      </c>
      <c r="L13" s="16"/>
      <c r="M13" s="16"/>
      <c r="N13" s="16">
        <v>300000</v>
      </c>
      <c r="O13" s="14"/>
    </row>
    <row r="14" spans="1:15" s="2" customFormat="1" ht="18" customHeight="1">
      <c r="A14" s="17" t="s">
        <v>45</v>
      </c>
      <c r="B14" s="575"/>
      <c r="C14" s="18" t="s">
        <v>204</v>
      </c>
      <c r="D14" s="18" t="s">
        <v>43</v>
      </c>
      <c r="E14" s="18"/>
      <c r="F14" s="18" t="s">
        <v>134</v>
      </c>
      <c r="G14" s="18"/>
      <c r="H14" s="16">
        <f>N14</f>
        <v>50000</v>
      </c>
      <c r="I14" s="16" t="s">
        <v>38</v>
      </c>
      <c r="J14" s="16"/>
      <c r="K14" s="16" t="s">
        <v>38</v>
      </c>
      <c r="L14" s="16" t="s">
        <v>38</v>
      </c>
      <c r="M14" s="16" t="s">
        <v>38</v>
      </c>
      <c r="N14" s="407">
        <v>50000</v>
      </c>
      <c r="O14" s="14" t="s">
        <v>38</v>
      </c>
    </row>
    <row r="15" spans="1:15" s="2" customFormat="1" ht="17.25" customHeight="1">
      <c r="A15" s="17" t="s">
        <v>46</v>
      </c>
      <c r="B15" s="532" t="s">
        <v>47</v>
      </c>
      <c r="C15" s="13" t="s">
        <v>38</v>
      </c>
      <c r="D15" s="18"/>
      <c r="E15" s="13" t="s">
        <v>38</v>
      </c>
      <c r="F15" s="13" t="s">
        <v>38</v>
      </c>
      <c r="G15" s="13" t="s">
        <v>38</v>
      </c>
      <c r="H15" s="16">
        <f>SUM(H16:H24)</f>
        <v>63650600</v>
      </c>
      <c r="I15" s="16">
        <f>I16+I17+I18+I20+I24+I19</f>
        <v>63650600</v>
      </c>
      <c r="J15" s="568"/>
      <c r="K15" s="19" t="s">
        <v>38</v>
      </c>
      <c r="L15" s="16" t="s">
        <v>38</v>
      </c>
      <c r="M15" s="16" t="s">
        <v>38</v>
      </c>
      <c r="N15" s="19" t="s">
        <v>38</v>
      </c>
      <c r="O15" s="14" t="s">
        <v>38</v>
      </c>
    </row>
    <row r="16" spans="1:16" s="2" customFormat="1" ht="15" customHeight="1">
      <c r="A16" s="538" t="s">
        <v>114</v>
      </c>
      <c r="B16" s="537"/>
      <c r="C16" s="18" t="s">
        <v>189</v>
      </c>
      <c r="D16" s="553" t="s">
        <v>43</v>
      </c>
      <c r="E16" s="558"/>
      <c r="F16" s="560">
        <v>131</v>
      </c>
      <c r="G16" s="570"/>
      <c r="H16" s="122">
        <f aca="true" t="shared" si="0" ref="H16:H24">I16</f>
        <v>1881400</v>
      </c>
      <c r="I16" s="93">
        <f>I49+I52+I55+I58+I60+I61+I63+I66+I67+I68+I70+I71</f>
        <v>1881400</v>
      </c>
      <c r="J16" s="569"/>
      <c r="K16" s="19" t="s">
        <v>38</v>
      </c>
      <c r="L16" s="16" t="s">
        <v>38</v>
      </c>
      <c r="M16" s="16" t="s">
        <v>38</v>
      </c>
      <c r="N16" s="19" t="s">
        <v>38</v>
      </c>
      <c r="O16" s="14" t="s">
        <v>38</v>
      </c>
      <c r="P16" s="20"/>
    </row>
    <row r="17" spans="1:16" s="2" customFormat="1" ht="13.5">
      <c r="A17" s="557"/>
      <c r="B17" s="537"/>
      <c r="C17" s="111" t="s">
        <v>200</v>
      </c>
      <c r="D17" s="554"/>
      <c r="E17" s="559"/>
      <c r="F17" s="561"/>
      <c r="G17" s="571"/>
      <c r="H17" s="122">
        <f>I17</f>
        <v>2854000</v>
      </c>
      <c r="I17" s="134">
        <f>I50+I53+I56+I62+I64+I72</f>
        <v>2854000</v>
      </c>
      <c r="J17" s="123"/>
      <c r="K17" s="19" t="s">
        <v>38</v>
      </c>
      <c r="L17" s="16" t="s">
        <v>38</v>
      </c>
      <c r="M17" s="16" t="s">
        <v>38</v>
      </c>
      <c r="N17" s="19" t="s">
        <v>38</v>
      </c>
      <c r="O17" s="14"/>
      <c r="P17" s="20"/>
    </row>
    <row r="18" spans="1:16" s="2" customFormat="1" ht="13.5">
      <c r="A18" s="557"/>
      <c r="B18" s="537"/>
      <c r="C18" s="114" t="s">
        <v>201</v>
      </c>
      <c r="D18" s="554"/>
      <c r="E18" s="118"/>
      <c r="F18" s="121"/>
      <c r="G18" s="119"/>
      <c r="H18" s="122">
        <f>I18</f>
        <v>45350000</v>
      </c>
      <c r="I18" s="135">
        <f>I51+I54+I57+I59+I65+I69+I73+I74</f>
        <v>45350000</v>
      </c>
      <c r="J18" s="123"/>
      <c r="K18" s="19"/>
      <c r="L18" s="16"/>
      <c r="M18" s="16"/>
      <c r="N18" s="19"/>
      <c r="O18" s="14"/>
      <c r="P18" s="20"/>
    </row>
    <row r="19" spans="1:16" s="2" customFormat="1" ht="13.5">
      <c r="A19" s="539"/>
      <c r="B19" s="537"/>
      <c r="C19" s="110" t="s">
        <v>330</v>
      </c>
      <c r="D19" s="555"/>
      <c r="E19" s="118"/>
      <c r="F19" s="121"/>
      <c r="G19" s="119"/>
      <c r="H19" s="122">
        <f>I19</f>
        <v>148000</v>
      </c>
      <c r="I19" s="404">
        <f>I95</f>
        <v>148000</v>
      </c>
      <c r="J19" s="123"/>
      <c r="K19" s="19"/>
      <c r="L19" s="16"/>
      <c r="M19" s="16"/>
      <c r="N19" s="19"/>
      <c r="O19" s="14"/>
      <c r="P19" s="20"/>
    </row>
    <row r="20" spans="1:15" s="2" customFormat="1" ht="15" customHeight="1">
      <c r="A20" s="534" t="s">
        <v>115</v>
      </c>
      <c r="B20" s="537"/>
      <c r="C20" s="13" t="s">
        <v>197</v>
      </c>
      <c r="D20" s="540" t="s">
        <v>43</v>
      </c>
      <c r="E20" s="18"/>
      <c r="F20" s="565">
        <v>131</v>
      </c>
      <c r="G20" s="18"/>
      <c r="H20" s="16">
        <f t="shared" si="0"/>
        <v>10051200</v>
      </c>
      <c r="I20" s="93">
        <f>I76+I77+I78+I79+I81+I82+I83+I85+I87+I90+I91-206133.49</f>
        <v>10051200</v>
      </c>
      <c r="J20" s="16"/>
      <c r="K20" s="16" t="s">
        <v>38</v>
      </c>
      <c r="L20" s="16" t="s">
        <v>38</v>
      </c>
      <c r="M20" s="16" t="s">
        <v>38</v>
      </c>
      <c r="N20" s="16" t="s">
        <v>38</v>
      </c>
      <c r="O20" s="14" t="s">
        <v>38</v>
      </c>
    </row>
    <row r="21" spans="1:15" s="2" customFormat="1" ht="25.5" customHeight="1" hidden="1">
      <c r="A21" s="542"/>
      <c r="B21" s="537"/>
      <c r="C21" s="13"/>
      <c r="D21" s="543"/>
      <c r="E21" s="18"/>
      <c r="F21" s="566"/>
      <c r="G21" s="18"/>
      <c r="H21" s="16">
        <f t="shared" si="0"/>
        <v>0</v>
      </c>
      <c r="I21" s="16"/>
      <c r="J21" s="16"/>
      <c r="K21" s="19" t="s">
        <v>38</v>
      </c>
      <c r="L21" s="16" t="s">
        <v>38</v>
      </c>
      <c r="M21" s="16" t="s">
        <v>38</v>
      </c>
      <c r="N21" s="19" t="s">
        <v>38</v>
      </c>
      <c r="O21" s="14" t="s">
        <v>38</v>
      </c>
    </row>
    <row r="22" spans="1:15" s="2" customFormat="1" ht="25.5" customHeight="1" hidden="1">
      <c r="A22" s="542"/>
      <c r="B22" s="537"/>
      <c r="C22" s="13"/>
      <c r="D22" s="543"/>
      <c r="E22" s="18"/>
      <c r="F22" s="566"/>
      <c r="G22" s="18"/>
      <c r="H22" s="16">
        <f t="shared" si="0"/>
        <v>0</v>
      </c>
      <c r="I22" s="16"/>
      <c r="J22" s="16"/>
      <c r="K22" s="16" t="s">
        <v>38</v>
      </c>
      <c r="L22" s="16" t="s">
        <v>38</v>
      </c>
      <c r="M22" s="16" t="s">
        <v>38</v>
      </c>
      <c r="N22" s="16"/>
      <c r="O22" s="14" t="s">
        <v>38</v>
      </c>
    </row>
    <row r="23" spans="1:15" s="2" customFormat="1" ht="42.75" customHeight="1" hidden="1">
      <c r="A23" s="542"/>
      <c r="B23" s="537"/>
      <c r="C23" s="13"/>
      <c r="D23" s="543"/>
      <c r="E23" s="18"/>
      <c r="F23" s="566"/>
      <c r="G23" s="18"/>
      <c r="H23" s="16">
        <f t="shared" si="0"/>
        <v>0</v>
      </c>
      <c r="I23" s="16"/>
      <c r="J23" s="16"/>
      <c r="K23" s="16" t="s">
        <v>38</v>
      </c>
      <c r="L23" s="16" t="s">
        <v>38</v>
      </c>
      <c r="M23" s="16" t="s">
        <v>38</v>
      </c>
      <c r="N23" s="16"/>
      <c r="O23" s="14" t="s">
        <v>38</v>
      </c>
    </row>
    <row r="24" spans="1:15" s="2" customFormat="1" ht="13.5" customHeight="1">
      <c r="A24" s="535"/>
      <c r="B24" s="533"/>
      <c r="C24" s="111" t="s">
        <v>203</v>
      </c>
      <c r="D24" s="541"/>
      <c r="E24" s="18"/>
      <c r="F24" s="567"/>
      <c r="G24" s="18"/>
      <c r="H24" s="16">
        <f t="shared" si="0"/>
        <v>3366000</v>
      </c>
      <c r="I24" s="134">
        <f>I80</f>
        <v>3366000</v>
      </c>
      <c r="J24" s="16"/>
      <c r="K24" s="16"/>
      <c r="L24" s="16"/>
      <c r="M24" s="16"/>
      <c r="N24" s="16"/>
      <c r="O24" s="14"/>
    </row>
    <row r="25" spans="1:15" s="2" customFormat="1" ht="24" customHeight="1">
      <c r="A25" s="68" t="s">
        <v>48</v>
      </c>
      <c r="B25" s="65" t="s">
        <v>49</v>
      </c>
      <c r="C25" s="65" t="s">
        <v>38</v>
      </c>
      <c r="D25" s="65" t="s">
        <v>38</v>
      </c>
      <c r="E25" s="65" t="s">
        <v>38</v>
      </c>
      <c r="F25" s="65" t="s">
        <v>38</v>
      </c>
      <c r="G25" s="65" t="s">
        <v>38</v>
      </c>
      <c r="H25" s="56">
        <f>K25</f>
        <v>1503400</v>
      </c>
      <c r="I25" s="11" t="s">
        <v>38</v>
      </c>
      <c r="J25" s="11"/>
      <c r="K25" s="56">
        <f>K26</f>
        <v>1503400</v>
      </c>
      <c r="L25" s="11" t="s">
        <v>38</v>
      </c>
      <c r="M25" s="11" t="s">
        <v>38</v>
      </c>
      <c r="N25" s="11" t="s">
        <v>38</v>
      </c>
      <c r="O25" s="11" t="s">
        <v>38</v>
      </c>
    </row>
    <row r="26" spans="1:16" s="2" customFormat="1" ht="58.5" customHeight="1">
      <c r="A26" s="138" t="s">
        <v>116</v>
      </c>
      <c r="B26" s="13"/>
      <c r="C26" s="13" t="s">
        <v>205</v>
      </c>
      <c r="D26" s="69" t="s">
        <v>43</v>
      </c>
      <c r="E26" s="13"/>
      <c r="F26" s="13" t="s">
        <v>337</v>
      </c>
      <c r="G26" s="13"/>
      <c r="H26" s="19">
        <f>K26</f>
        <v>1503400</v>
      </c>
      <c r="I26" s="19" t="s">
        <v>38</v>
      </c>
      <c r="J26" s="19"/>
      <c r="K26" s="124">
        <v>1503400</v>
      </c>
      <c r="L26" s="19" t="s">
        <v>38</v>
      </c>
      <c r="M26" s="19" t="s">
        <v>38</v>
      </c>
      <c r="N26" s="19" t="s">
        <v>38</v>
      </c>
      <c r="O26" s="22" t="s">
        <v>38</v>
      </c>
      <c r="P26" s="23"/>
    </row>
    <row r="27" spans="1:15" s="2" customFormat="1" ht="58.5" customHeight="1" hidden="1">
      <c r="A27" s="22"/>
      <c r="B27" s="13"/>
      <c r="C27" s="13"/>
      <c r="D27" s="69"/>
      <c r="E27" s="13"/>
      <c r="F27" s="13"/>
      <c r="G27" s="13"/>
      <c r="H27" s="19"/>
      <c r="I27" s="19"/>
      <c r="J27" s="19"/>
      <c r="K27" s="19"/>
      <c r="L27" s="19"/>
      <c r="M27" s="19"/>
      <c r="N27" s="19"/>
      <c r="O27" s="14" t="s">
        <v>38</v>
      </c>
    </row>
    <row r="28" spans="1:15" s="2" customFormat="1" ht="58.5" customHeight="1" hidden="1">
      <c r="A28" s="31" t="s">
        <v>141</v>
      </c>
      <c r="B28" s="13"/>
      <c r="C28" s="46" t="s">
        <v>142</v>
      </c>
      <c r="D28" s="13" t="s">
        <v>143</v>
      </c>
      <c r="E28" s="18"/>
      <c r="F28" s="13" t="s">
        <v>135</v>
      </c>
      <c r="G28" s="18"/>
      <c r="H28" s="16">
        <f aca="true" t="shared" si="1" ref="H28:H41">K28</f>
        <v>0</v>
      </c>
      <c r="I28" s="19" t="s">
        <v>38</v>
      </c>
      <c r="J28" s="16"/>
      <c r="K28" s="16"/>
      <c r="L28" s="16"/>
      <c r="M28" s="16"/>
      <c r="N28" s="19" t="s">
        <v>38</v>
      </c>
      <c r="O28" s="14"/>
    </row>
    <row r="29" spans="1:15" s="2" customFormat="1" ht="58.5" customHeight="1" hidden="1">
      <c r="A29" s="31" t="s">
        <v>117</v>
      </c>
      <c r="B29" s="13"/>
      <c r="C29" s="46" t="s">
        <v>14</v>
      </c>
      <c r="D29" s="13" t="s">
        <v>43</v>
      </c>
      <c r="E29" s="18"/>
      <c r="F29" s="13" t="s">
        <v>135</v>
      </c>
      <c r="G29" s="18"/>
      <c r="H29" s="16">
        <f t="shared" si="1"/>
        <v>0</v>
      </c>
      <c r="I29" s="19" t="s">
        <v>38</v>
      </c>
      <c r="J29" s="16"/>
      <c r="K29" s="16"/>
      <c r="L29" s="16"/>
      <c r="M29" s="16"/>
      <c r="N29" s="19" t="s">
        <v>38</v>
      </c>
      <c r="O29" s="14"/>
    </row>
    <row r="30" spans="1:15" s="2" customFormat="1" ht="58.5" customHeight="1" hidden="1">
      <c r="A30" s="31" t="s">
        <v>102</v>
      </c>
      <c r="B30" s="13"/>
      <c r="C30" s="46" t="s">
        <v>103</v>
      </c>
      <c r="D30" s="13" t="s">
        <v>43</v>
      </c>
      <c r="E30" s="18"/>
      <c r="F30" s="13" t="s">
        <v>135</v>
      </c>
      <c r="G30" s="18"/>
      <c r="H30" s="16">
        <f t="shared" si="1"/>
        <v>0</v>
      </c>
      <c r="I30" s="19" t="s">
        <v>38</v>
      </c>
      <c r="J30" s="16"/>
      <c r="K30" s="16"/>
      <c r="L30" s="16"/>
      <c r="M30" s="16"/>
      <c r="N30" s="19" t="s">
        <v>38</v>
      </c>
      <c r="O30" s="14"/>
    </row>
    <row r="31" spans="1:15" s="2" customFormat="1" ht="58.5" customHeight="1" hidden="1">
      <c r="A31" s="578" t="s">
        <v>144</v>
      </c>
      <c r="B31" s="532"/>
      <c r="C31" s="540" t="s">
        <v>145</v>
      </c>
      <c r="D31" s="18" t="s">
        <v>43</v>
      </c>
      <c r="E31" s="18"/>
      <c r="F31" s="532" t="s">
        <v>135</v>
      </c>
      <c r="G31" s="18"/>
      <c r="H31" s="16">
        <f t="shared" si="1"/>
        <v>0</v>
      </c>
      <c r="I31" s="19"/>
      <c r="J31" s="16"/>
      <c r="K31" s="16"/>
      <c r="L31" s="16"/>
      <c r="M31" s="16"/>
      <c r="N31" s="19"/>
      <c r="O31" s="14"/>
    </row>
    <row r="32" spans="1:15" s="2" customFormat="1" ht="58.5" customHeight="1" hidden="1">
      <c r="A32" s="579"/>
      <c r="B32" s="537"/>
      <c r="C32" s="543"/>
      <c r="D32" s="18" t="s">
        <v>146</v>
      </c>
      <c r="E32" s="18"/>
      <c r="F32" s="537"/>
      <c r="G32" s="18"/>
      <c r="H32" s="16">
        <f t="shared" si="1"/>
        <v>0</v>
      </c>
      <c r="I32" s="19"/>
      <c r="J32" s="16"/>
      <c r="K32" s="16"/>
      <c r="L32" s="16"/>
      <c r="M32" s="16"/>
      <c r="N32" s="19"/>
      <c r="O32" s="14"/>
    </row>
    <row r="33" spans="1:15" s="2" customFormat="1" ht="58.5" customHeight="1" hidden="1">
      <c r="A33" s="580"/>
      <c r="B33" s="533"/>
      <c r="C33" s="541"/>
      <c r="D33" s="18" t="s">
        <v>147</v>
      </c>
      <c r="E33" s="18"/>
      <c r="F33" s="533"/>
      <c r="G33" s="18"/>
      <c r="H33" s="16">
        <f t="shared" si="1"/>
        <v>0</v>
      </c>
      <c r="I33" s="19"/>
      <c r="J33" s="16"/>
      <c r="K33" s="16"/>
      <c r="L33" s="16"/>
      <c r="M33" s="16"/>
      <c r="N33" s="19"/>
      <c r="O33" s="14"/>
    </row>
    <row r="34" spans="1:15" s="2" customFormat="1" ht="58.5" customHeight="1" hidden="1">
      <c r="A34" s="538" t="s">
        <v>112</v>
      </c>
      <c r="B34" s="13"/>
      <c r="C34" s="125"/>
      <c r="D34" s="18" t="s">
        <v>110</v>
      </c>
      <c r="E34" s="18"/>
      <c r="F34" s="532" t="s">
        <v>135</v>
      </c>
      <c r="G34" s="18"/>
      <c r="H34" s="16">
        <f t="shared" si="1"/>
        <v>0</v>
      </c>
      <c r="I34" s="19" t="s">
        <v>38</v>
      </c>
      <c r="J34" s="16"/>
      <c r="K34" s="16"/>
      <c r="L34" s="16"/>
      <c r="M34" s="16"/>
      <c r="N34" s="19" t="s">
        <v>38</v>
      </c>
      <c r="O34" s="14"/>
    </row>
    <row r="35" spans="1:15" s="2" customFormat="1" ht="58.5" customHeight="1" hidden="1">
      <c r="A35" s="557"/>
      <c r="B35" s="13"/>
      <c r="C35" s="18" t="s">
        <v>113</v>
      </c>
      <c r="D35" s="18" t="s">
        <v>123</v>
      </c>
      <c r="E35" s="18"/>
      <c r="F35" s="537"/>
      <c r="G35" s="18"/>
      <c r="H35" s="16">
        <f t="shared" si="1"/>
        <v>0</v>
      </c>
      <c r="I35" s="19"/>
      <c r="J35" s="16"/>
      <c r="K35" s="16"/>
      <c r="L35" s="16"/>
      <c r="M35" s="16"/>
      <c r="N35" s="19"/>
      <c r="O35" s="14"/>
    </row>
    <row r="36" spans="1:15" s="2" customFormat="1" ht="58.5" customHeight="1" hidden="1">
      <c r="A36" s="557"/>
      <c r="B36" s="13"/>
      <c r="C36" s="18" t="s">
        <v>113</v>
      </c>
      <c r="D36" s="13" t="s">
        <v>43</v>
      </c>
      <c r="E36" s="18"/>
      <c r="F36" s="537"/>
      <c r="G36" s="18"/>
      <c r="H36" s="16">
        <f t="shared" si="1"/>
        <v>0</v>
      </c>
      <c r="I36" s="19"/>
      <c r="J36" s="16"/>
      <c r="K36" s="16"/>
      <c r="L36" s="16"/>
      <c r="M36" s="16"/>
      <c r="N36" s="19"/>
      <c r="O36" s="14"/>
    </row>
    <row r="37" spans="1:15" s="2" customFormat="1" ht="58.5" customHeight="1" hidden="1">
      <c r="A37" s="557"/>
      <c r="B37" s="13"/>
      <c r="C37" s="18" t="s">
        <v>113</v>
      </c>
      <c r="D37" s="13" t="s">
        <v>124</v>
      </c>
      <c r="E37" s="18"/>
      <c r="F37" s="537"/>
      <c r="G37" s="18"/>
      <c r="H37" s="16">
        <f t="shared" si="1"/>
        <v>0</v>
      </c>
      <c r="I37" s="19"/>
      <c r="J37" s="16"/>
      <c r="K37" s="16"/>
      <c r="L37" s="16"/>
      <c r="M37" s="16"/>
      <c r="N37" s="19"/>
      <c r="O37" s="14"/>
    </row>
    <row r="38" spans="1:15" s="2" customFormat="1" ht="58.5" customHeight="1" hidden="1">
      <c r="A38" s="539"/>
      <c r="B38" s="13"/>
      <c r="C38" s="18" t="s">
        <v>113</v>
      </c>
      <c r="D38" s="18" t="s">
        <v>111</v>
      </c>
      <c r="E38" s="18"/>
      <c r="F38" s="533"/>
      <c r="G38" s="18"/>
      <c r="H38" s="16">
        <f t="shared" si="1"/>
        <v>0</v>
      </c>
      <c r="I38" s="19" t="s">
        <v>38</v>
      </c>
      <c r="J38" s="16"/>
      <c r="K38" s="16"/>
      <c r="L38" s="16"/>
      <c r="M38" s="16"/>
      <c r="N38" s="19" t="s">
        <v>38</v>
      </c>
      <c r="O38" s="14"/>
    </row>
    <row r="39" spans="1:15" s="2" customFormat="1" ht="58.5" customHeight="1" hidden="1">
      <c r="A39" s="17" t="s">
        <v>152</v>
      </c>
      <c r="B39" s="13"/>
      <c r="C39" s="13" t="s">
        <v>153</v>
      </c>
      <c r="D39" s="13" t="s">
        <v>43</v>
      </c>
      <c r="E39" s="18"/>
      <c r="F39" s="13" t="s">
        <v>135</v>
      </c>
      <c r="G39" s="18"/>
      <c r="H39" s="16">
        <f t="shared" si="1"/>
        <v>0</v>
      </c>
      <c r="I39" s="19"/>
      <c r="J39" s="16"/>
      <c r="K39" s="16"/>
      <c r="L39" s="16"/>
      <c r="M39" s="16"/>
      <c r="N39" s="19"/>
      <c r="O39" s="14"/>
    </row>
    <row r="40" spans="1:15" s="2" customFormat="1" ht="58.5" customHeight="1" hidden="1">
      <c r="A40" s="17" t="s">
        <v>165</v>
      </c>
      <c r="B40" s="13"/>
      <c r="C40" s="13" t="s">
        <v>164</v>
      </c>
      <c r="D40" s="13" t="s">
        <v>43</v>
      </c>
      <c r="E40" s="18"/>
      <c r="F40" s="13" t="s">
        <v>135</v>
      </c>
      <c r="G40" s="18"/>
      <c r="H40" s="16">
        <f t="shared" si="1"/>
        <v>0</v>
      </c>
      <c r="I40" s="19"/>
      <c r="J40" s="16"/>
      <c r="K40" s="16"/>
      <c r="L40" s="16"/>
      <c r="M40" s="16"/>
      <c r="N40" s="19"/>
      <c r="O40" s="14"/>
    </row>
    <row r="41" spans="1:15" s="2" customFormat="1" ht="58.5" customHeight="1" hidden="1">
      <c r="A41" s="74" t="s">
        <v>155</v>
      </c>
      <c r="B41" s="13"/>
      <c r="C41" s="126" t="s">
        <v>156</v>
      </c>
      <c r="D41" s="13" t="s">
        <v>43</v>
      </c>
      <c r="E41" s="18"/>
      <c r="F41" s="18" t="s">
        <v>135</v>
      </c>
      <c r="G41" s="18"/>
      <c r="H41" s="16">
        <f t="shared" si="1"/>
        <v>0</v>
      </c>
      <c r="I41" s="19"/>
      <c r="J41" s="16"/>
      <c r="K41" s="16"/>
      <c r="L41" s="16"/>
      <c r="M41" s="16"/>
      <c r="N41" s="19"/>
      <c r="O41" s="14"/>
    </row>
    <row r="42" spans="1:15" s="29" customFormat="1" ht="58.5" customHeight="1">
      <c r="A42" s="26" t="s">
        <v>50</v>
      </c>
      <c r="B42" s="27" t="s">
        <v>51</v>
      </c>
      <c r="C42" s="57" t="s">
        <v>38</v>
      </c>
      <c r="D42" s="57" t="s">
        <v>38</v>
      </c>
      <c r="E42" s="57" t="s">
        <v>38</v>
      </c>
      <c r="F42" s="57" t="s">
        <v>38</v>
      </c>
      <c r="G42" s="57" t="s">
        <v>38</v>
      </c>
      <c r="H42" s="85">
        <f>I42+N42+K42</f>
        <v>66077057.34</v>
      </c>
      <c r="I42" s="85">
        <f>I48+I75+I95</f>
        <v>63856733.49</v>
      </c>
      <c r="J42" s="85"/>
      <c r="K42" s="85">
        <f>K93+K95+K97+K99+K101+K108+K111+K119+K121+K123+K125</f>
        <v>1503400</v>
      </c>
      <c r="L42" s="85"/>
      <c r="M42" s="85"/>
      <c r="N42" s="85">
        <f>N127</f>
        <v>716923.85</v>
      </c>
      <c r="O42" s="28">
        <f>O127</f>
        <v>0</v>
      </c>
    </row>
    <row r="43" spans="1:15" s="29" customFormat="1" ht="15.75" customHeight="1">
      <c r="A43" s="17" t="s">
        <v>52</v>
      </c>
      <c r="B43" s="18" t="s">
        <v>53</v>
      </c>
      <c r="C43" s="30" t="s">
        <v>38</v>
      </c>
      <c r="D43" s="30" t="s">
        <v>38</v>
      </c>
      <c r="E43" s="30" t="s">
        <v>38</v>
      </c>
      <c r="F43" s="30" t="s">
        <v>38</v>
      </c>
      <c r="G43" s="30" t="s">
        <v>38</v>
      </c>
      <c r="H43" s="16">
        <f>I43+N43+K43</f>
        <v>45668900</v>
      </c>
      <c r="I43" s="16">
        <f>I44+I45</f>
        <v>45668900</v>
      </c>
      <c r="J43" s="16"/>
      <c r="K43" s="16">
        <f>K46</f>
        <v>0</v>
      </c>
      <c r="L43" s="16"/>
      <c r="M43" s="16"/>
      <c r="N43" s="16">
        <v>0</v>
      </c>
      <c r="O43" s="15">
        <v>0</v>
      </c>
    </row>
    <row r="44" spans="1:15" s="29" customFormat="1" ht="21" customHeight="1">
      <c r="A44" s="31" t="s">
        <v>54</v>
      </c>
      <c r="B44" s="18" t="s">
        <v>55</v>
      </c>
      <c r="C44" s="30" t="s">
        <v>38</v>
      </c>
      <c r="D44" s="30" t="s">
        <v>38</v>
      </c>
      <c r="E44" s="30" t="s">
        <v>38</v>
      </c>
      <c r="F44" s="30" t="s">
        <v>38</v>
      </c>
      <c r="G44" s="30" t="s">
        <v>38</v>
      </c>
      <c r="H44" s="16">
        <f>I44+N44</f>
        <v>45397800</v>
      </c>
      <c r="I44" s="16">
        <f>I49+I50+I51+I52+I53+I54</f>
        <v>45397800</v>
      </c>
      <c r="J44" s="16"/>
      <c r="K44" s="16"/>
      <c r="L44" s="16"/>
      <c r="M44" s="16"/>
      <c r="N44" s="16">
        <v>0</v>
      </c>
      <c r="O44" s="15">
        <v>0</v>
      </c>
    </row>
    <row r="45" spans="1:15" s="29" customFormat="1" ht="21" customHeight="1">
      <c r="A45" s="17" t="s">
        <v>56</v>
      </c>
      <c r="B45" s="18" t="s">
        <v>57</v>
      </c>
      <c r="C45" s="30" t="s">
        <v>38</v>
      </c>
      <c r="D45" s="30" t="s">
        <v>38</v>
      </c>
      <c r="E45" s="30" t="s">
        <v>38</v>
      </c>
      <c r="F45" s="30" t="s">
        <v>38</v>
      </c>
      <c r="G45" s="30" t="s">
        <v>38</v>
      </c>
      <c r="H45" s="16"/>
      <c r="I45" s="16">
        <f>I55+I56+I57</f>
        <v>271100</v>
      </c>
      <c r="J45" s="16"/>
      <c r="K45" s="16"/>
      <c r="L45" s="16"/>
      <c r="M45" s="16"/>
      <c r="N45" s="16"/>
      <c r="O45" s="15"/>
    </row>
    <row r="46" spans="1:15" s="29" customFormat="1" ht="21" customHeight="1">
      <c r="A46" s="17" t="s">
        <v>58</v>
      </c>
      <c r="B46" s="18" t="s">
        <v>59</v>
      </c>
      <c r="C46" s="30" t="s">
        <v>38</v>
      </c>
      <c r="D46" s="30" t="s">
        <v>38</v>
      </c>
      <c r="E46" s="30" t="s">
        <v>38</v>
      </c>
      <c r="F46" s="30" t="s">
        <v>38</v>
      </c>
      <c r="G46" s="30" t="s">
        <v>38</v>
      </c>
      <c r="H46" s="16">
        <f>I46+N46+K46</f>
        <v>0</v>
      </c>
      <c r="I46" s="16"/>
      <c r="J46" s="16"/>
      <c r="K46" s="16">
        <f>K100</f>
        <v>0</v>
      </c>
      <c r="L46" s="16"/>
      <c r="M46" s="16"/>
      <c r="N46" s="16">
        <v>0</v>
      </c>
      <c r="O46" s="15">
        <v>0</v>
      </c>
    </row>
    <row r="47" spans="1:15" s="29" customFormat="1" ht="13.5" customHeight="1" hidden="1">
      <c r="A47" s="17" t="s">
        <v>60</v>
      </c>
      <c r="B47" s="18" t="s">
        <v>61</v>
      </c>
      <c r="C47" s="30" t="s">
        <v>38</v>
      </c>
      <c r="D47" s="30" t="s">
        <v>38</v>
      </c>
      <c r="E47" s="30" t="s">
        <v>38</v>
      </c>
      <c r="F47" s="30" t="s">
        <v>38</v>
      </c>
      <c r="G47" s="30" t="s">
        <v>38</v>
      </c>
      <c r="H47" s="16">
        <v>0</v>
      </c>
      <c r="I47" s="16">
        <v>0</v>
      </c>
      <c r="J47" s="16"/>
      <c r="K47" s="16"/>
      <c r="L47" s="16"/>
      <c r="M47" s="16"/>
      <c r="N47" s="16"/>
      <c r="O47" s="25"/>
    </row>
    <row r="48" spans="1:15" s="29" customFormat="1" ht="37.5" customHeight="1">
      <c r="A48" s="544" t="s">
        <v>122</v>
      </c>
      <c r="B48" s="546"/>
      <c r="C48" s="32" t="s">
        <v>12</v>
      </c>
      <c r="D48" s="9"/>
      <c r="E48" s="32"/>
      <c r="F48" s="9"/>
      <c r="G48" s="9"/>
      <c r="H48" s="94">
        <f>SUM(H50:H74)</f>
        <v>49572500</v>
      </c>
      <c r="I48" s="94">
        <f>SUM(I49:I74)</f>
        <v>50085400</v>
      </c>
      <c r="J48" s="11"/>
      <c r="K48" s="11" t="s">
        <v>62</v>
      </c>
      <c r="L48" s="11"/>
      <c r="M48" s="11"/>
      <c r="N48" s="11" t="s">
        <v>62</v>
      </c>
      <c r="O48" s="33"/>
    </row>
    <row r="49" spans="1:15" s="29" customFormat="1" ht="18" customHeight="1">
      <c r="A49" s="550" t="s">
        <v>1</v>
      </c>
      <c r="B49" s="21"/>
      <c r="C49" s="18" t="s">
        <v>189</v>
      </c>
      <c r="D49" s="553" t="s">
        <v>43</v>
      </c>
      <c r="E49" s="530" t="s">
        <v>100</v>
      </c>
      <c r="F49" s="530" t="s">
        <v>55</v>
      </c>
      <c r="G49" s="530" t="s">
        <v>64</v>
      </c>
      <c r="H49" s="16">
        <f>I49</f>
        <v>512900</v>
      </c>
      <c r="I49" s="16">
        <v>512900</v>
      </c>
      <c r="J49" s="16"/>
      <c r="K49" s="16"/>
      <c r="L49" s="16"/>
      <c r="M49" s="16"/>
      <c r="N49" s="16"/>
      <c r="O49" s="33"/>
    </row>
    <row r="50" spans="1:15" s="29" customFormat="1" ht="14.25" customHeight="1">
      <c r="A50" s="551"/>
      <c r="B50" s="50"/>
      <c r="C50" s="111" t="s">
        <v>200</v>
      </c>
      <c r="D50" s="554"/>
      <c r="E50" s="536"/>
      <c r="F50" s="536"/>
      <c r="G50" s="536"/>
      <c r="H50" s="122">
        <f aca="true" t="shared" si="2" ref="H50:H92">I50</f>
        <v>2100000</v>
      </c>
      <c r="I50" s="112">
        <v>2100000</v>
      </c>
      <c r="J50" s="122"/>
      <c r="K50" s="51" t="s">
        <v>38</v>
      </c>
      <c r="L50" s="51" t="s">
        <v>38</v>
      </c>
      <c r="M50" s="51" t="s">
        <v>38</v>
      </c>
      <c r="N50" s="51" t="s">
        <v>38</v>
      </c>
      <c r="O50" s="13" t="s">
        <v>38</v>
      </c>
    </row>
    <row r="51" spans="1:15" s="29" customFormat="1" ht="14.25" customHeight="1">
      <c r="A51" s="552"/>
      <c r="B51" s="50"/>
      <c r="C51" s="114" t="s">
        <v>201</v>
      </c>
      <c r="D51" s="555"/>
      <c r="E51" s="531"/>
      <c r="F51" s="531"/>
      <c r="G51" s="531"/>
      <c r="H51" s="122">
        <f>I51</f>
        <v>32300000</v>
      </c>
      <c r="I51" s="116">
        <v>32300000</v>
      </c>
      <c r="J51" s="122"/>
      <c r="K51" s="51"/>
      <c r="L51" s="51"/>
      <c r="M51" s="51"/>
      <c r="N51" s="51"/>
      <c r="O51" s="13"/>
    </row>
    <row r="52" spans="1:15" s="29" customFormat="1" ht="12.75">
      <c r="A52" s="550" t="s">
        <v>2</v>
      </c>
      <c r="B52" s="50"/>
      <c r="C52" s="18" t="s">
        <v>189</v>
      </c>
      <c r="D52" s="553" t="s">
        <v>43</v>
      </c>
      <c r="E52" s="530" t="s">
        <v>180</v>
      </c>
      <c r="F52" s="530" t="s">
        <v>66</v>
      </c>
      <c r="G52" s="530" t="s">
        <v>67</v>
      </c>
      <c r="H52" s="122">
        <f t="shared" si="2"/>
        <v>154900</v>
      </c>
      <c r="I52" s="16">
        <v>154900</v>
      </c>
      <c r="J52" s="122"/>
      <c r="K52" s="51" t="s">
        <v>38</v>
      </c>
      <c r="L52" s="51" t="s">
        <v>38</v>
      </c>
      <c r="M52" s="51" t="s">
        <v>38</v>
      </c>
      <c r="N52" s="51" t="s">
        <v>38</v>
      </c>
      <c r="O52" s="13"/>
    </row>
    <row r="53" spans="1:15" s="29" customFormat="1" ht="12.75">
      <c r="A53" s="551"/>
      <c r="B53" s="50"/>
      <c r="C53" s="111" t="s">
        <v>200</v>
      </c>
      <c r="D53" s="554"/>
      <c r="E53" s="536"/>
      <c r="F53" s="536"/>
      <c r="G53" s="536"/>
      <c r="H53" s="122">
        <f>I53</f>
        <v>630000</v>
      </c>
      <c r="I53" s="113">
        <v>630000</v>
      </c>
      <c r="J53" s="122"/>
      <c r="K53" s="51"/>
      <c r="L53" s="51"/>
      <c r="M53" s="51"/>
      <c r="N53" s="51"/>
      <c r="O53" s="13"/>
    </row>
    <row r="54" spans="1:15" s="29" customFormat="1" ht="12.75">
      <c r="A54" s="552"/>
      <c r="B54" s="50"/>
      <c r="C54" s="114" t="s">
        <v>201</v>
      </c>
      <c r="D54" s="555"/>
      <c r="E54" s="531"/>
      <c r="F54" s="531"/>
      <c r="G54" s="531"/>
      <c r="H54" s="122">
        <f>I54</f>
        <v>9700000</v>
      </c>
      <c r="I54" s="115">
        <v>9700000</v>
      </c>
      <c r="J54" s="122"/>
      <c r="K54" s="51"/>
      <c r="L54" s="51"/>
      <c r="M54" s="51"/>
      <c r="N54" s="51"/>
      <c r="O54" s="13"/>
    </row>
    <row r="55" spans="1:15" s="29" customFormat="1" ht="25.5" customHeight="1">
      <c r="A55" s="550" t="s">
        <v>190</v>
      </c>
      <c r="B55" s="50"/>
      <c r="C55" s="18" t="s">
        <v>189</v>
      </c>
      <c r="D55" s="553" t="s">
        <v>43</v>
      </c>
      <c r="E55" s="530" t="s">
        <v>180</v>
      </c>
      <c r="F55" s="530" t="s">
        <v>178</v>
      </c>
      <c r="G55" s="530" t="s">
        <v>64</v>
      </c>
      <c r="H55" s="122">
        <f t="shared" si="2"/>
        <v>2100</v>
      </c>
      <c r="I55" s="16">
        <v>2100</v>
      </c>
      <c r="J55" s="122"/>
      <c r="K55" s="51" t="s">
        <v>38</v>
      </c>
      <c r="L55" s="51" t="s">
        <v>38</v>
      </c>
      <c r="M55" s="51" t="s">
        <v>38</v>
      </c>
      <c r="N55" s="51" t="s">
        <v>38</v>
      </c>
      <c r="O55" s="13" t="s">
        <v>38</v>
      </c>
    </row>
    <row r="56" spans="1:15" s="29" customFormat="1" ht="12.75">
      <c r="A56" s="551"/>
      <c r="B56" s="50"/>
      <c r="C56" s="111" t="s">
        <v>200</v>
      </c>
      <c r="D56" s="554"/>
      <c r="E56" s="536"/>
      <c r="F56" s="536"/>
      <c r="G56" s="536"/>
      <c r="H56" s="122">
        <f>I56</f>
        <v>9000</v>
      </c>
      <c r="I56" s="113">
        <v>9000</v>
      </c>
      <c r="J56" s="122"/>
      <c r="K56" s="51"/>
      <c r="L56" s="51"/>
      <c r="M56" s="51"/>
      <c r="N56" s="51"/>
      <c r="O56" s="13"/>
    </row>
    <row r="57" spans="1:15" s="29" customFormat="1" ht="12.75">
      <c r="A57" s="552"/>
      <c r="B57" s="50"/>
      <c r="C57" s="114" t="s">
        <v>201</v>
      </c>
      <c r="D57" s="555"/>
      <c r="E57" s="531"/>
      <c r="F57" s="531"/>
      <c r="G57" s="531"/>
      <c r="H57" s="122">
        <f>I57</f>
        <v>260000</v>
      </c>
      <c r="I57" s="115">
        <v>260000</v>
      </c>
      <c r="J57" s="122"/>
      <c r="K57" s="51"/>
      <c r="L57" s="51"/>
      <c r="M57" s="51"/>
      <c r="N57" s="51"/>
      <c r="O57" s="13"/>
    </row>
    <row r="58" spans="1:15" s="29" customFormat="1" ht="15" customHeight="1">
      <c r="A58" s="581" t="s">
        <v>3</v>
      </c>
      <c r="B58" s="50"/>
      <c r="C58" s="18" t="s">
        <v>189</v>
      </c>
      <c r="D58" s="553" t="s">
        <v>43</v>
      </c>
      <c r="E58" s="530" t="s">
        <v>180</v>
      </c>
      <c r="F58" s="530" t="s">
        <v>68</v>
      </c>
      <c r="G58" s="530" t="s">
        <v>69</v>
      </c>
      <c r="H58" s="122">
        <f t="shared" si="2"/>
        <v>60000</v>
      </c>
      <c r="I58" s="97">
        <v>60000</v>
      </c>
      <c r="J58" s="122"/>
      <c r="K58" s="51" t="s">
        <v>38</v>
      </c>
      <c r="L58" s="51" t="s">
        <v>38</v>
      </c>
      <c r="M58" s="51" t="s">
        <v>38</v>
      </c>
      <c r="N58" s="51" t="s">
        <v>38</v>
      </c>
      <c r="O58" s="13" t="s">
        <v>38</v>
      </c>
    </row>
    <row r="59" spans="1:15" s="29" customFormat="1" ht="15" customHeight="1">
      <c r="A59" s="582"/>
      <c r="B59" s="71"/>
      <c r="C59" s="114" t="s">
        <v>201</v>
      </c>
      <c r="D59" s="555"/>
      <c r="E59" s="531"/>
      <c r="F59" s="531"/>
      <c r="G59" s="531"/>
      <c r="H59" s="122">
        <f>I59</f>
        <v>100000</v>
      </c>
      <c r="I59" s="116">
        <v>100000</v>
      </c>
      <c r="J59" s="122"/>
      <c r="K59" s="51"/>
      <c r="L59" s="51"/>
      <c r="M59" s="51"/>
      <c r="N59" s="51"/>
      <c r="O59" s="13"/>
    </row>
    <row r="60" spans="1:15" s="29" customFormat="1" ht="15" customHeight="1">
      <c r="A60" s="576" t="s">
        <v>158</v>
      </c>
      <c r="B60" s="71"/>
      <c r="C60" s="18" t="s">
        <v>189</v>
      </c>
      <c r="D60" s="50" t="s">
        <v>43</v>
      </c>
      <c r="E60" s="64" t="s">
        <v>180</v>
      </c>
      <c r="F60" s="64" t="s">
        <v>71</v>
      </c>
      <c r="G60" s="110" t="s">
        <v>65</v>
      </c>
      <c r="H60" s="122">
        <f t="shared" si="2"/>
        <v>5000</v>
      </c>
      <c r="I60" s="97">
        <v>5000</v>
      </c>
      <c r="J60" s="122"/>
      <c r="K60" s="51"/>
      <c r="L60" s="51"/>
      <c r="M60" s="51"/>
      <c r="N60" s="51"/>
      <c r="O60" s="13"/>
    </row>
    <row r="61" spans="1:15" s="29" customFormat="1" ht="12.75">
      <c r="A61" s="577"/>
      <c r="B61" s="71"/>
      <c r="C61" s="18" t="s">
        <v>189</v>
      </c>
      <c r="D61" s="553" t="s">
        <v>43</v>
      </c>
      <c r="E61" s="530" t="s">
        <v>180</v>
      </c>
      <c r="F61" s="530" t="s">
        <v>71</v>
      </c>
      <c r="G61" s="530" t="s">
        <v>69</v>
      </c>
      <c r="H61" s="122">
        <f t="shared" si="2"/>
        <v>727700</v>
      </c>
      <c r="I61" s="16">
        <f>4500+142600+318300+188400+3900+50000+20000</f>
        <v>727700</v>
      </c>
      <c r="J61" s="122"/>
      <c r="K61" s="51" t="s">
        <v>38</v>
      </c>
      <c r="L61" s="51" t="s">
        <v>38</v>
      </c>
      <c r="M61" s="51" t="s">
        <v>38</v>
      </c>
      <c r="N61" s="51" t="s">
        <v>38</v>
      </c>
      <c r="O61" s="13"/>
    </row>
    <row r="62" spans="1:15" s="29" customFormat="1" ht="12.75">
      <c r="A62" s="109"/>
      <c r="B62" s="71"/>
      <c r="C62" s="111" t="s">
        <v>200</v>
      </c>
      <c r="D62" s="555"/>
      <c r="E62" s="531"/>
      <c r="F62" s="531"/>
      <c r="G62" s="531"/>
      <c r="H62" s="122">
        <f>I62</f>
        <v>5000</v>
      </c>
      <c r="I62" s="113">
        <v>5000</v>
      </c>
      <c r="J62" s="122"/>
      <c r="K62" s="51"/>
      <c r="L62" s="51"/>
      <c r="M62" s="51"/>
      <c r="N62" s="51"/>
      <c r="O62" s="13"/>
    </row>
    <row r="63" spans="1:15" s="29" customFormat="1" ht="13.5" customHeight="1">
      <c r="A63" s="581" t="s">
        <v>191</v>
      </c>
      <c r="B63" s="50"/>
      <c r="C63" s="18" t="s">
        <v>189</v>
      </c>
      <c r="D63" s="553" t="s">
        <v>43</v>
      </c>
      <c r="E63" s="530" t="s">
        <v>180</v>
      </c>
      <c r="F63" s="530" t="s">
        <v>73</v>
      </c>
      <c r="G63" s="530" t="s">
        <v>69</v>
      </c>
      <c r="H63" s="122">
        <f t="shared" si="2"/>
        <v>40000</v>
      </c>
      <c r="I63" s="16">
        <v>40000</v>
      </c>
      <c r="J63" s="122"/>
      <c r="K63" s="51" t="s">
        <v>38</v>
      </c>
      <c r="L63" s="51" t="s">
        <v>38</v>
      </c>
      <c r="M63" s="51" t="s">
        <v>38</v>
      </c>
      <c r="N63" s="51" t="s">
        <v>38</v>
      </c>
      <c r="O63" s="13" t="s">
        <v>38</v>
      </c>
    </row>
    <row r="64" spans="1:15" s="29" customFormat="1" ht="13.5" customHeight="1">
      <c r="A64" s="584"/>
      <c r="B64" s="50"/>
      <c r="C64" s="111" t="s">
        <v>200</v>
      </c>
      <c r="D64" s="554"/>
      <c r="E64" s="536"/>
      <c r="F64" s="536"/>
      <c r="G64" s="536"/>
      <c r="H64" s="122">
        <f>I64</f>
        <v>50000</v>
      </c>
      <c r="I64" s="113">
        <v>50000</v>
      </c>
      <c r="J64" s="122"/>
      <c r="K64" s="51"/>
      <c r="L64" s="51"/>
      <c r="M64" s="51"/>
      <c r="N64" s="51"/>
      <c r="O64" s="13"/>
    </row>
    <row r="65" spans="1:15" s="29" customFormat="1" ht="13.5" customHeight="1">
      <c r="A65" s="582"/>
      <c r="B65" s="50"/>
      <c r="C65" s="114" t="s">
        <v>201</v>
      </c>
      <c r="D65" s="555"/>
      <c r="E65" s="531"/>
      <c r="F65" s="531"/>
      <c r="G65" s="531"/>
      <c r="H65" s="122">
        <f>I65</f>
        <v>2600000</v>
      </c>
      <c r="I65" s="115">
        <v>2600000</v>
      </c>
      <c r="J65" s="122"/>
      <c r="K65" s="51"/>
      <c r="L65" s="51"/>
      <c r="M65" s="51"/>
      <c r="N65" s="51"/>
      <c r="O65" s="13"/>
    </row>
    <row r="66" spans="1:15" s="29" customFormat="1" ht="12.75" customHeight="1">
      <c r="A66" s="70" t="s">
        <v>192</v>
      </c>
      <c r="B66" s="50"/>
      <c r="C66" s="18" t="s">
        <v>189</v>
      </c>
      <c r="D66" s="50" t="s">
        <v>43</v>
      </c>
      <c r="E66" s="64" t="s">
        <v>180</v>
      </c>
      <c r="F66" s="64" t="s">
        <v>173</v>
      </c>
      <c r="G66" s="64" t="s">
        <v>69</v>
      </c>
      <c r="H66" s="122">
        <f t="shared" si="2"/>
        <v>5000</v>
      </c>
      <c r="I66" s="16">
        <v>5000</v>
      </c>
      <c r="J66" s="122"/>
      <c r="K66" s="51" t="s">
        <v>38</v>
      </c>
      <c r="L66" s="51" t="s">
        <v>38</v>
      </c>
      <c r="M66" s="51" t="s">
        <v>38</v>
      </c>
      <c r="N66" s="51" t="s">
        <v>38</v>
      </c>
      <c r="O66" s="13" t="s">
        <v>38</v>
      </c>
    </row>
    <row r="67" spans="1:15" s="29" customFormat="1" ht="12.75" customHeight="1">
      <c r="A67" s="70" t="s">
        <v>185</v>
      </c>
      <c r="B67" s="50"/>
      <c r="C67" s="18" t="s">
        <v>189</v>
      </c>
      <c r="D67" s="50" t="s">
        <v>43</v>
      </c>
      <c r="E67" s="64" t="s">
        <v>180</v>
      </c>
      <c r="F67" s="64" t="s">
        <v>193</v>
      </c>
      <c r="G67" s="64" t="s">
        <v>69</v>
      </c>
      <c r="H67" s="122">
        <f t="shared" si="2"/>
        <v>167900</v>
      </c>
      <c r="I67" s="16">
        <v>167900</v>
      </c>
      <c r="J67" s="122"/>
      <c r="K67" s="51" t="s">
        <v>38</v>
      </c>
      <c r="L67" s="51" t="s">
        <v>38</v>
      </c>
      <c r="M67" s="51" t="s">
        <v>38</v>
      </c>
      <c r="N67" s="51" t="s">
        <v>38</v>
      </c>
      <c r="O67" s="13" t="s">
        <v>38</v>
      </c>
    </row>
    <row r="68" spans="1:15" s="29" customFormat="1" ht="12.75" customHeight="1">
      <c r="A68" s="581" t="s">
        <v>183</v>
      </c>
      <c r="B68" s="50"/>
      <c r="C68" s="18" t="s">
        <v>189</v>
      </c>
      <c r="D68" s="553" t="s">
        <v>43</v>
      </c>
      <c r="E68" s="530" t="s">
        <v>180</v>
      </c>
      <c r="F68" s="530" t="s">
        <v>179</v>
      </c>
      <c r="G68" s="530" t="s">
        <v>69</v>
      </c>
      <c r="H68" s="122">
        <f t="shared" si="2"/>
        <v>50000</v>
      </c>
      <c r="I68" s="16">
        <v>50000</v>
      </c>
      <c r="J68" s="122"/>
      <c r="K68" s="51" t="s">
        <v>38</v>
      </c>
      <c r="L68" s="51" t="s">
        <v>38</v>
      </c>
      <c r="M68" s="51" t="s">
        <v>38</v>
      </c>
      <c r="N68" s="51" t="s">
        <v>38</v>
      </c>
      <c r="O68" s="13" t="s">
        <v>38</v>
      </c>
    </row>
    <row r="69" spans="1:15" s="29" customFormat="1" ht="12.75" customHeight="1">
      <c r="A69" s="582"/>
      <c r="B69" s="50"/>
      <c r="C69" s="114" t="s">
        <v>201</v>
      </c>
      <c r="D69" s="555"/>
      <c r="E69" s="531"/>
      <c r="F69" s="531"/>
      <c r="G69" s="531"/>
      <c r="H69" s="122">
        <f>I69</f>
        <v>350000</v>
      </c>
      <c r="I69" s="115">
        <v>350000</v>
      </c>
      <c r="J69" s="122"/>
      <c r="K69" s="51"/>
      <c r="L69" s="51"/>
      <c r="M69" s="51"/>
      <c r="N69" s="51"/>
      <c r="O69" s="13"/>
    </row>
    <row r="70" spans="1:15" s="29" customFormat="1" ht="24.75" customHeight="1">
      <c r="A70" s="70" t="s">
        <v>195</v>
      </c>
      <c r="B70" s="50"/>
      <c r="C70" s="18" t="s">
        <v>189</v>
      </c>
      <c r="D70" s="50" t="s">
        <v>43</v>
      </c>
      <c r="E70" s="64" t="s">
        <v>180</v>
      </c>
      <c r="F70" s="64" t="s">
        <v>194</v>
      </c>
      <c r="G70" s="64" t="s">
        <v>69</v>
      </c>
      <c r="H70" s="122">
        <f t="shared" si="2"/>
        <v>120900</v>
      </c>
      <c r="I70" s="16">
        <v>120900</v>
      </c>
      <c r="J70" s="122"/>
      <c r="K70" s="51" t="s">
        <v>38</v>
      </c>
      <c r="L70" s="51" t="s">
        <v>38</v>
      </c>
      <c r="M70" s="51" t="s">
        <v>38</v>
      </c>
      <c r="N70" s="51" t="s">
        <v>38</v>
      </c>
      <c r="O70" s="13" t="s">
        <v>38</v>
      </c>
    </row>
    <row r="71" spans="1:15" s="29" customFormat="1" ht="12.75" customHeight="1">
      <c r="A71" s="581" t="s">
        <v>196</v>
      </c>
      <c r="B71" s="50"/>
      <c r="C71" s="18" t="s">
        <v>189</v>
      </c>
      <c r="D71" s="553" t="s">
        <v>43</v>
      </c>
      <c r="E71" s="530" t="s">
        <v>180</v>
      </c>
      <c r="F71" s="530" t="s">
        <v>172</v>
      </c>
      <c r="G71" s="530" t="s">
        <v>69</v>
      </c>
      <c r="H71" s="122">
        <f t="shared" si="2"/>
        <v>35000</v>
      </c>
      <c r="I71" s="97">
        <v>35000</v>
      </c>
      <c r="J71" s="122"/>
      <c r="K71" s="51" t="s">
        <v>38</v>
      </c>
      <c r="L71" s="51"/>
      <c r="M71" s="51"/>
      <c r="N71" s="51" t="s">
        <v>38</v>
      </c>
      <c r="O71" s="13"/>
    </row>
    <row r="72" spans="1:15" s="29" customFormat="1" ht="12.75">
      <c r="A72" s="584"/>
      <c r="B72" s="18"/>
      <c r="C72" s="111" t="s">
        <v>200</v>
      </c>
      <c r="D72" s="554"/>
      <c r="E72" s="536"/>
      <c r="F72" s="536"/>
      <c r="G72" s="536"/>
      <c r="H72" s="16">
        <f>I72</f>
        <v>60000</v>
      </c>
      <c r="I72" s="113">
        <v>60000</v>
      </c>
      <c r="J72" s="16"/>
      <c r="K72" s="19"/>
      <c r="L72" s="19"/>
      <c r="M72" s="19"/>
      <c r="N72" s="19"/>
      <c r="O72" s="13" t="s">
        <v>38</v>
      </c>
    </row>
    <row r="73" spans="1:15" s="29" customFormat="1" ht="12.75">
      <c r="A73" s="582"/>
      <c r="B73" s="18"/>
      <c r="C73" s="114" t="s">
        <v>201</v>
      </c>
      <c r="D73" s="555"/>
      <c r="E73" s="531"/>
      <c r="F73" s="531"/>
      <c r="G73" s="531"/>
      <c r="H73" s="16">
        <f>I73</f>
        <v>0</v>
      </c>
      <c r="I73" s="115"/>
      <c r="J73" s="16"/>
      <c r="K73" s="19"/>
      <c r="L73" s="19"/>
      <c r="M73" s="19"/>
      <c r="N73" s="19"/>
      <c r="O73" s="13"/>
    </row>
    <row r="74" spans="1:15" s="29" customFormat="1" ht="24.75" customHeight="1">
      <c r="A74" s="31" t="s">
        <v>202</v>
      </c>
      <c r="B74" s="18"/>
      <c r="C74" s="114" t="s">
        <v>201</v>
      </c>
      <c r="D74" s="50" t="s">
        <v>43</v>
      </c>
      <c r="E74" s="13" t="s">
        <v>180</v>
      </c>
      <c r="F74" s="64" t="s">
        <v>176</v>
      </c>
      <c r="G74" s="13" t="s">
        <v>69</v>
      </c>
      <c r="H74" s="16">
        <f>I74</f>
        <v>40000</v>
      </c>
      <c r="I74" s="116">
        <v>40000</v>
      </c>
      <c r="J74" s="16"/>
      <c r="K74" s="19"/>
      <c r="L74" s="19"/>
      <c r="M74" s="19"/>
      <c r="N74" s="19"/>
      <c r="O74" s="13"/>
    </row>
    <row r="75" spans="1:15" s="29" customFormat="1" ht="32.25" customHeight="1">
      <c r="A75" s="544" t="s">
        <v>121</v>
      </c>
      <c r="B75" s="546"/>
      <c r="C75" s="55" t="s">
        <v>13</v>
      </c>
      <c r="D75" s="9"/>
      <c r="E75" s="55"/>
      <c r="F75" s="9"/>
      <c r="G75" s="9"/>
      <c r="H75" s="56">
        <f t="shared" si="2"/>
        <v>13623333.49</v>
      </c>
      <c r="I75" s="56">
        <f>SUM(I76:J92)</f>
        <v>13623333.49</v>
      </c>
      <c r="J75" s="11"/>
      <c r="K75" s="11" t="s">
        <v>62</v>
      </c>
      <c r="L75" s="11"/>
      <c r="M75" s="11"/>
      <c r="N75" s="11" t="s">
        <v>62</v>
      </c>
      <c r="O75" s="33"/>
    </row>
    <row r="76" spans="1:15" s="29" customFormat="1" ht="18.75" customHeight="1">
      <c r="A76" s="103" t="s">
        <v>4</v>
      </c>
      <c r="B76" s="106"/>
      <c r="C76" s="13" t="s">
        <v>197</v>
      </c>
      <c r="D76" s="18" t="s">
        <v>43</v>
      </c>
      <c r="E76" s="107" t="s">
        <v>180</v>
      </c>
      <c r="F76" s="18" t="s">
        <v>70</v>
      </c>
      <c r="G76" s="18" t="s">
        <v>69</v>
      </c>
      <c r="H76" s="16">
        <f>I76</f>
        <v>25000</v>
      </c>
      <c r="I76" s="16">
        <v>25000</v>
      </c>
      <c r="J76" s="16"/>
      <c r="K76" s="16"/>
      <c r="L76" s="16"/>
      <c r="M76" s="16"/>
      <c r="N76" s="16"/>
      <c r="O76" s="33"/>
    </row>
    <row r="77" spans="1:15" s="29" customFormat="1" ht="21" customHeight="1">
      <c r="A77" s="31" t="s">
        <v>5</v>
      </c>
      <c r="B77" s="18"/>
      <c r="C77" s="13" t="s">
        <v>197</v>
      </c>
      <c r="D77" s="18" t="s">
        <v>43</v>
      </c>
      <c r="E77" s="18" t="s">
        <v>100</v>
      </c>
      <c r="F77" s="18" t="s">
        <v>75</v>
      </c>
      <c r="G77" s="18" t="s">
        <v>69</v>
      </c>
      <c r="H77" s="16">
        <f t="shared" si="2"/>
        <v>6375600</v>
      </c>
      <c r="I77" s="16">
        <f>5143000+1087600+145000</f>
        <v>6375600</v>
      </c>
      <c r="J77" s="16"/>
      <c r="K77" s="19" t="s">
        <v>38</v>
      </c>
      <c r="L77" s="19" t="s">
        <v>38</v>
      </c>
      <c r="M77" s="19" t="s">
        <v>38</v>
      </c>
      <c r="N77" s="19" t="s">
        <v>38</v>
      </c>
      <c r="O77" s="19" t="s">
        <v>38</v>
      </c>
    </row>
    <row r="78" spans="1:15" s="29" customFormat="1" ht="21" customHeight="1">
      <c r="A78" s="105" t="s">
        <v>198</v>
      </c>
      <c r="B78" s="18"/>
      <c r="C78" s="13" t="s">
        <v>197</v>
      </c>
      <c r="D78" s="18" t="s">
        <v>43</v>
      </c>
      <c r="E78" s="104" t="s">
        <v>180</v>
      </c>
      <c r="F78" s="104" t="s">
        <v>199</v>
      </c>
      <c r="G78" s="104" t="s">
        <v>69</v>
      </c>
      <c r="H78" s="16">
        <f>I78</f>
        <v>157800</v>
      </c>
      <c r="I78" s="16">
        <f>87800+70000</f>
        <v>157800</v>
      </c>
      <c r="J78" s="16"/>
      <c r="K78" s="19"/>
      <c r="L78" s="19"/>
      <c r="M78" s="19"/>
      <c r="N78" s="19"/>
      <c r="O78" s="19"/>
    </row>
    <row r="79" spans="1:15" s="29" customFormat="1" ht="14.25" customHeight="1">
      <c r="A79" s="534" t="s">
        <v>6</v>
      </c>
      <c r="B79" s="18"/>
      <c r="C79" s="13" t="s">
        <v>197</v>
      </c>
      <c r="D79" s="540" t="s">
        <v>43</v>
      </c>
      <c r="E79" s="532" t="s">
        <v>100</v>
      </c>
      <c r="F79" s="532" t="s">
        <v>76</v>
      </c>
      <c r="G79" s="532" t="s">
        <v>69</v>
      </c>
      <c r="H79" s="16">
        <f t="shared" si="2"/>
        <v>847133.49</v>
      </c>
      <c r="I79" s="89">
        <f>35000+54000+6500+54000+159000+52900+59800+75000+182600+32200+136133.49</f>
        <v>847133.49</v>
      </c>
      <c r="J79" s="16"/>
      <c r="K79" s="19" t="s">
        <v>38</v>
      </c>
      <c r="L79" s="19" t="s">
        <v>38</v>
      </c>
      <c r="M79" s="19" t="s">
        <v>38</v>
      </c>
      <c r="N79" s="19" t="s">
        <v>38</v>
      </c>
      <c r="O79" s="13" t="s">
        <v>38</v>
      </c>
    </row>
    <row r="80" spans="1:15" s="29" customFormat="1" ht="13.5" customHeight="1">
      <c r="A80" s="535"/>
      <c r="B80" s="18"/>
      <c r="C80" s="111" t="s">
        <v>203</v>
      </c>
      <c r="D80" s="541"/>
      <c r="E80" s="533"/>
      <c r="F80" s="533"/>
      <c r="G80" s="533"/>
      <c r="H80" s="16">
        <f t="shared" si="2"/>
        <v>3366000</v>
      </c>
      <c r="I80" s="120">
        <f>3100000+266000</f>
        <v>3366000</v>
      </c>
      <c r="J80" s="16"/>
      <c r="K80" s="19"/>
      <c r="L80" s="19"/>
      <c r="M80" s="19"/>
      <c r="N80" s="19"/>
      <c r="O80" s="13"/>
    </row>
    <row r="81" spans="1:15" s="29" customFormat="1" ht="17.25" customHeight="1">
      <c r="A81" s="47" t="s">
        <v>7</v>
      </c>
      <c r="B81" s="18"/>
      <c r="C81" s="13" t="s">
        <v>197</v>
      </c>
      <c r="D81" s="18" t="s">
        <v>43</v>
      </c>
      <c r="E81" s="117" t="s">
        <v>100</v>
      </c>
      <c r="F81" s="117" t="s">
        <v>71</v>
      </c>
      <c r="G81" s="117" t="s">
        <v>69</v>
      </c>
      <c r="H81" s="16">
        <f t="shared" si="2"/>
        <v>2277900</v>
      </c>
      <c r="I81" s="108">
        <f>230500+32500+12000+2002900</f>
        <v>2277900</v>
      </c>
      <c r="J81" s="16"/>
      <c r="K81" s="19" t="s">
        <v>38</v>
      </c>
      <c r="L81" s="19" t="s">
        <v>38</v>
      </c>
      <c r="M81" s="19" t="s">
        <v>38</v>
      </c>
      <c r="N81" s="19" t="s">
        <v>38</v>
      </c>
      <c r="O81" s="13" t="s">
        <v>38</v>
      </c>
    </row>
    <row r="82" spans="1:15" s="29" customFormat="1" ht="12.75">
      <c r="A82" s="31" t="s">
        <v>182</v>
      </c>
      <c r="B82" s="18"/>
      <c r="C82" s="13" t="s">
        <v>197</v>
      </c>
      <c r="D82" s="18" t="s">
        <v>43</v>
      </c>
      <c r="E82" s="18" t="s">
        <v>180</v>
      </c>
      <c r="F82" s="18" t="s">
        <v>181</v>
      </c>
      <c r="G82" s="18" t="s">
        <v>69</v>
      </c>
      <c r="H82" s="16">
        <f t="shared" si="2"/>
        <v>30000</v>
      </c>
      <c r="I82" s="90">
        <v>30000</v>
      </c>
      <c r="J82" s="16"/>
      <c r="K82" s="19"/>
      <c r="L82" s="19"/>
      <c r="M82" s="19"/>
      <c r="N82" s="19"/>
      <c r="O82" s="13"/>
    </row>
    <row r="83" spans="1:15" s="29" customFormat="1" ht="19.5" customHeight="1">
      <c r="A83" s="31" t="s">
        <v>8</v>
      </c>
      <c r="B83" s="18"/>
      <c r="C83" s="13" t="s">
        <v>197</v>
      </c>
      <c r="D83" s="18" t="s">
        <v>43</v>
      </c>
      <c r="E83" s="18" t="s">
        <v>100</v>
      </c>
      <c r="F83" s="18" t="s">
        <v>126</v>
      </c>
      <c r="G83" s="18" t="s">
        <v>77</v>
      </c>
      <c r="H83" s="16">
        <f t="shared" si="2"/>
        <v>378900</v>
      </c>
      <c r="I83" s="90">
        <v>378900</v>
      </c>
      <c r="J83" s="16"/>
      <c r="K83" s="19" t="s">
        <v>38</v>
      </c>
      <c r="L83" s="19" t="s">
        <v>38</v>
      </c>
      <c r="M83" s="19" t="s">
        <v>38</v>
      </c>
      <c r="N83" s="19" t="s">
        <v>38</v>
      </c>
      <c r="O83" s="13" t="s">
        <v>38</v>
      </c>
    </row>
    <row r="84" spans="1:15" s="29" customFormat="1" ht="15.75" customHeight="1">
      <c r="A84" s="31" t="s">
        <v>125</v>
      </c>
      <c r="B84" s="18"/>
      <c r="C84" s="13" t="s">
        <v>197</v>
      </c>
      <c r="D84" s="18" t="s">
        <v>43</v>
      </c>
      <c r="E84" s="18" t="s">
        <v>100</v>
      </c>
      <c r="F84" s="18" t="s">
        <v>126</v>
      </c>
      <c r="G84" s="18" t="s">
        <v>133</v>
      </c>
      <c r="H84" s="16">
        <f t="shared" si="2"/>
        <v>0</v>
      </c>
      <c r="I84" s="90">
        <v>0</v>
      </c>
      <c r="J84" s="16"/>
      <c r="K84" s="19"/>
      <c r="L84" s="19"/>
      <c r="M84" s="19"/>
      <c r="N84" s="19"/>
      <c r="O84" s="13"/>
    </row>
    <row r="85" spans="1:15" s="29" customFormat="1" ht="20.25" customHeight="1">
      <c r="A85" s="31" t="s">
        <v>125</v>
      </c>
      <c r="B85" s="18"/>
      <c r="C85" s="13" t="s">
        <v>197</v>
      </c>
      <c r="D85" s="18" t="s">
        <v>43</v>
      </c>
      <c r="E85" s="18" t="s">
        <v>100</v>
      </c>
      <c r="F85" s="18" t="s">
        <v>126</v>
      </c>
      <c r="G85" s="18" t="s">
        <v>127</v>
      </c>
      <c r="H85" s="16">
        <f t="shared" si="2"/>
        <v>20000</v>
      </c>
      <c r="I85" s="90">
        <v>20000</v>
      </c>
      <c r="J85" s="16"/>
      <c r="K85" s="19"/>
      <c r="L85" s="19"/>
      <c r="M85" s="19"/>
      <c r="N85" s="19"/>
      <c r="O85" s="13"/>
    </row>
    <row r="86" spans="1:15" s="29" customFormat="1" ht="12.75">
      <c r="A86" s="31" t="s">
        <v>8</v>
      </c>
      <c r="B86" s="18"/>
      <c r="C86" s="13" t="s">
        <v>197</v>
      </c>
      <c r="D86" s="18" t="s">
        <v>43</v>
      </c>
      <c r="E86" s="18" t="s">
        <v>100</v>
      </c>
      <c r="F86" s="18" t="s">
        <v>72</v>
      </c>
      <c r="G86" s="18" t="s">
        <v>78</v>
      </c>
      <c r="H86" s="16">
        <f t="shared" si="2"/>
        <v>0</v>
      </c>
      <c r="I86" s="16">
        <v>0</v>
      </c>
      <c r="J86" s="16"/>
      <c r="K86" s="19" t="s">
        <v>38</v>
      </c>
      <c r="L86" s="19" t="s">
        <v>38</v>
      </c>
      <c r="M86" s="19" t="s">
        <v>38</v>
      </c>
      <c r="N86" s="19" t="s">
        <v>38</v>
      </c>
      <c r="O86" s="13" t="s">
        <v>38</v>
      </c>
    </row>
    <row r="87" spans="1:15" s="29" customFormat="1" ht="12.75">
      <c r="A87" s="31" t="s">
        <v>9</v>
      </c>
      <c r="B87" s="18"/>
      <c r="C87" s="13" t="s">
        <v>197</v>
      </c>
      <c r="D87" s="18" t="s">
        <v>43</v>
      </c>
      <c r="E87" s="18" t="s">
        <v>63</v>
      </c>
      <c r="F87" s="18" t="s">
        <v>73</v>
      </c>
      <c r="G87" s="18" t="s">
        <v>69</v>
      </c>
      <c r="H87" s="16">
        <f t="shared" si="2"/>
        <v>15000</v>
      </c>
      <c r="I87" s="16">
        <v>15000</v>
      </c>
      <c r="J87" s="16"/>
      <c r="K87" s="19" t="s">
        <v>38</v>
      </c>
      <c r="L87" s="19" t="s">
        <v>38</v>
      </c>
      <c r="M87" s="19" t="s">
        <v>38</v>
      </c>
      <c r="N87" s="19" t="s">
        <v>38</v>
      </c>
      <c r="O87" s="13" t="s">
        <v>38</v>
      </c>
    </row>
    <row r="88" spans="1:21" s="29" customFormat="1" ht="18" customHeight="1">
      <c r="A88" s="31" t="s">
        <v>129</v>
      </c>
      <c r="B88" s="18"/>
      <c r="C88" s="13" t="s">
        <v>197</v>
      </c>
      <c r="D88" s="18" t="s">
        <v>43</v>
      </c>
      <c r="E88" s="18" t="s">
        <v>100</v>
      </c>
      <c r="F88" s="18" t="s">
        <v>126</v>
      </c>
      <c r="G88" s="18" t="s">
        <v>133</v>
      </c>
      <c r="H88" s="16">
        <f t="shared" si="2"/>
        <v>0</v>
      </c>
      <c r="I88" s="16">
        <v>0</v>
      </c>
      <c r="J88" s="16"/>
      <c r="K88" s="19"/>
      <c r="L88" s="19"/>
      <c r="M88" s="19"/>
      <c r="N88" s="19"/>
      <c r="O88" s="13"/>
      <c r="U88" s="87"/>
    </row>
    <row r="89" spans="1:15" s="29" customFormat="1" ht="21" customHeight="1">
      <c r="A89" s="31" t="s">
        <v>129</v>
      </c>
      <c r="B89" s="18"/>
      <c r="C89" s="13" t="s">
        <v>197</v>
      </c>
      <c r="D89" s="18" t="s">
        <v>43</v>
      </c>
      <c r="E89" s="18" t="s">
        <v>100</v>
      </c>
      <c r="F89" s="18" t="s">
        <v>128</v>
      </c>
      <c r="G89" s="18" t="s">
        <v>78</v>
      </c>
      <c r="H89" s="16">
        <f t="shared" si="2"/>
        <v>0</v>
      </c>
      <c r="I89" s="16">
        <v>0</v>
      </c>
      <c r="J89" s="16"/>
      <c r="K89" s="19"/>
      <c r="L89" s="19"/>
      <c r="M89" s="19"/>
      <c r="N89" s="19"/>
      <c r="O89" s="13"/>
    </row>
    <row r="90" spans="1:15" s="29" customFormat="1" ht="21" customHeight="1">
      <c r="A90" s="31" t="s">
        <v>175</v>
      </c>
      <c r="B90" s="18"/>
      <c r="C90" s="13" t="s">
        <v>197</v>
      </c>
      <c r="D90" s="18" t="s">
        <v>43</v>
      </c>
      <c r="E90" s="18" t="s">
        <v>100</v>
      </c>
      <c r="F90" s="18" t="s">
        <v>174</v>
      </c>
      <c r="G90" s="18" t="s">
        <v>69</v>
      </c>
      <c r="H90" s="16">
        <f t="shared" si="2"/>
        <v>50000</v>
      </c>
      <c r="I90" s="91">
        <v>50000</v>
      </c>
      <c r="J90" s="16"/>
      <c r="K90" s="19"/>
      <c r="L90" s="19"/>
      <c r="M90" s="19"/>
      <c r="N90" s="19"/>
      <c r="O90" s="13"/>
    </row>
    <row r="91" spans="1:15" s="29" customFormat="1" ht="24.75" customHeight="1">
      <c r="A91" s="31" t="s">
        <v>171</v>
      </c>
      <c r="B91" s="18"/>
      <c r="C91" s="13" t="s">
        <v>197</v>
      </c>
      <c r="D91" s="18" t="s">
        <v>43</v>
      </c>
      <c r="E91" s="18" t="s">
        <v>100</v>
      </c>
      <c r="F91" s="18" t="s">
        <v>172</v>
      </c>
      <c r="G91" s="18" t="s">
        <v>69</v>
      </c>
      <c r="H91" s="16">
        <f t="shared" si="2"/>
        <v>80000</v>
      </c>
      <c r="I91" s="91">
        <f>15000+65000</f>
        <v>80000</v>
      </c>
      <c r="J91" s="16"/>
      <c r="K91" s="19"/>
      <c r="L91" s="19"/>
      <c r="M91" s="19"/>
      <c r="N91" s="19"/>
      <c r="O91" s="13"/>
    </row>
    <row r="92" spans="1:15" s="29" customFormat="1" ht="24.75" customHeight="1">
      <c r="A92" s="31" t="s">
        <v>177</v>
      </c>
      <c r="B92" s="18"/>
      <c r="C92" s="13" t="s">
        <v>197</v>
      </c>
      <c r="D92" s="18" t="s">
        <v>43</v>
      </c>
      <c r="E92" s="18" t="s">
        <v>100</v>
      </c>
      <c r="F92" s="18" t="s">
        <v>176</v>
      </c>
      <c r="G92" s="18" t="s">
        <v>69</v>
      </c>
      <c r="H92" s="16">
        <f t="shared" si="2"/>
        <v>0</v>
      </c>
      <c r="I92" s="91">
        <v>0</v>
      </c>
      <c r="J92" s="16"/>
      <c r="K92" s="19"/>
      <c r="L92" s="19"/>
      <c r="M92" s="19"/>
      <c r="N92" s="19"/>
      <c r="O92" s="13"/>
    </row>
    <row r="93" spans="1:15" s="29" customFormat="1" ht="18" customHeight="1">
      <c r="A93" s="544" t="s">
        <v>98</v>
      </c>
      <c r="B93" s="546"/>
      <c r="C93" s="55" t="s">
        <v>205</v>
      </c>
      <c r="D93" s="9"/>
      <c r="E93" s="55"/>
      <c r="F93" s="9"/>
      <c r="G93" s="9"/>
      <c r="H93" s="56">
        <f>K93</f>
        <v>1503400</v>
      </c>
      <c r="I93" s="11"/>
      <c r="J93" s="11"/>
      <c r="K93" s="127">
        <f>K94</f>
        <v>1503400</v>
      </c>
      <c r="L93" s="11"/>
      <c r="M93" s="11"/>
      <c r="N93" s="11" t="s">
        <v>62</v>
      </c>
      <c r="O93" s="33"/>
    </row>
    <row r="94" spans="1:15" s="29" customFormat="1" ht="24" customHeight="1">
      <c r="A94" s="138" t="s">
        <v>7</v>
      </c>
      <c r="B94" s="13"/>
      <c r="C94" s="13" t="s">
        <v>205</v>
      </c>
      <c r="D94" s="13" t="s">
        <v>43</v>
      </c>
      <c r="E94" s="13" t="s">
        <v>99</v>
      </c>
      <c r="F94" s="13" t="s">
        <v>71</v>
      </c>
      <c r="G94" s="13" t="s">
        <v>69</v>
      </c>
      <c r="H94" s="19">
        <f aca="true" t="shared" si="3" ref="H94:H118">K94</f>
        <v>1503400</v>
      </c>
      <c r="I94" s="19" t="s">
        <v>38</v>
      </c>
      <c r="J94" s="19"/>
      <c r="K94" s="136">
        <v>1503400</v>
      </c>
      <c r="L94" s="19" t="s">
        <v>38</v>
      </c>
      <c r="M94" s="19" t="s">
        <v>38</v>
      </c>
      <c r="N94" s="19" t="s">
        <v>38</v>
      </c>
      <c r="O94" s="13" t="s">
        <v>38</v>
      </c>
    </row>
    <row r="95" spans="1:15" s="29" customFormat="1" ht="15.75" customHeight="1">
      <c r="A95" s="547" t="s">
        <v>206</v>
      </c>
      <c r="B95" s="548"/>
      <c r="C95" s="55" t="s">
        <v>330</v>
      </c>
      <c r="D95" s="55"/>
      <c r="E95" s="55"/>
      <c r="F95" s="55"/>
      <c r="G95" s="55"/>
      <c r="H95" s="56">
        <f>I95</f>
        <v>148000</v>
      </c>
      <c r="I95" s="67">
        <f>I96</f>
        <v>148000</v>
      </c>
      <c r="J95" s="56"/>
      <c r="K95" s="405">
        <f>K96</f>
        <v>0</v>
      </c>
      <c r="L95" s="67"/>
      <c r="M95" s="67"/>
      <c r="N95" s="67"/>
      <c r="O95" s="13"/>
    </row>
    <row r="96" spans="1:15" s="29" customFormat="1" ht="25.5" customHeight="1">
      <c r="A96" s="138" t="s">
        <v>7</v>
      </c>
      <c r="B96" s="137"/>
      <c r="C96" s="64" t="s">
        <v>330</v>
      </c>
      <c r="D96" s="13" t="s">
        <v>43</v>
      </c>
      <c r="E96" s="64" t="s">
        <v>100</v>
      </c>
      <c r="F96" s="64" t="s">
        <v>193</v>
      </c>
      <c r="G96" s="64" t="s">
        <v>69</v>
      </c>
      <c r="H96" s="51">
        <f t="shared" si="3"/>
        <v>0</v>
      </c>
      <c r="I96" s="19">
        <v>148000</v>
      </c>
      <c r="J96" s="51"/>
      <c r="K96" s="128"/>
      <c r="L96" s="51"/>
      <c r="M96" s="51"/>
      <c r="N96" s="19" t="s">
        <v>38</v>
      </c>
      <c r="O96" s="13"/>
    </row>
    <row r="97" spans="1:15" s="29" customFormat="1" ht="36" customHeight="1" hidden="1">
      <c r="A97" s="53" t="s">
        <v>108</v>
      </c>
      <c r="B97" s="52"/>
      <c r="C97" s="32" t="s">
        <v>14</v>
      </c>
      <c r="D97" s="9"/>
      <c r="E97" s="9"/>
      <c r="F97" s="9"/>
      <c r="G97" s="9"/>
      <c r="H97" s="56">
        <f t="shared" si="3"/>
        <v>0</v>
      </c>
      <c r="I97" s="48"/>
      <c r="J97" s="11"/>
      <c r="K97" s="129">
        <f>K98</f>
        <v>0</v>
      </c>
      <c r="L97" s="48"/>
      <c r="M97" s="48"/>
      <c r="N97" s="48"/>
      <c r="O97" s="48"/>
    </row>
    <row r="98" spans="1:15" s="29" customFormat="1" ht="36" customHeight="1" hidden="1">
      <c r="A98" s="31" t="s">
        <v>7</v>
      </c>
      <c r="B98" s="58"/>
      <c r="C98" s="18" t="s">
        <v>14</v>
      </c>
      <c r="D98" s="18" t="s">
        <v>43</v>
      </c>
      <c r="E98" s="18" t="s">
        <v>105</v>
      </c>
      <c r="F98" s="18" t="s">
        <v>71</v>
      </c>
      <c r="G98" s="18" t="s">
        <v>69</v>
      </c>
      <c r="H98" s="16">
        <f t="shared" si="3"/>
        <v>0</v>
      </c>
      <c r="I98" s="19" t="s">
        <v>38</v>
      </c>
      <c r="J98" s="16"/>
      <c r="K98" s="130"/>
      <c r="L98" s="19"/>
      <c r="M98" s="19"/>
      <c r="N98" s="19" t="s">
        <v>38</v>
      </c>
      <c r="O98" s="13"/>
    </row>
    <row r="99" spans="1:15" s="29" customFormat="1" ht="36" customHeight="1" hidden="1">
      <c r="A99" s="53" t="s">
        <v>104</v>
      </c>
      <c r="B99" s="52"/>
      <c r="C99" s="32" t="s">
        <v>103</v>
      </c>
      <c r="D99" s="9"/>
      <c r="E99" s="9"/>
      <c r="F99" s="9"/>
      <c r="G99" s="9"/>
      <c r="H99" s="11">
        <f t="shared" si="3"/>
        <v>0</v>
      </c>
      <c r="I99" s="48"/>
      <c r="J99" s="11"/>
      <c r="K99" s="131">
        <f>K100</f>
        <v>0</v>
      </c>
      <c r="L99" s="48"/>
      <c r="M99" s="48"/>
      <c r="N99" s="48"/>
      <c r="O99" s="13"/>
    </row>
    <row r="100" spans="1:15" s="29" customFormat="1" ht="36" customHeight="1" hidden="1">
      <c r="A100" s="31" t="s">
        <v>8</v>
      </c>
      <c r="B100" s="49"/>
      <c r="C100" s="18" t="s">
        <v>103</v>
      </c>
      <c r="D100" s="18" t="s">
        <v>43</v>
      </c>
      <c r="E100" s="18" t="s">
        <v>100</v>
      </c>
      <c r="F100" s="18" t="s">
        <v>72</v>
      </c>
      <c r="G100" s="18" t="s">
        <v>78</v>
      </c>
      <c r="H100" s="16">
        <f t="shared" si="3"/>
        <v>0</v>
      </c>
      <c r="I100" s="19" t="s">
        <v>38</v>
      </c>
      <c r="J100" s="16"/>
      <c r="K100" s="130"/>
      <c r="L100" s="19"/>
      <c r="M100" s="19"/>
      <c r="N100" s="19" t="s">
        <v>38</v>
      </c>
      <c r="O100" s="13"/>
    </row>
    <row r="101" spans="1:15" s="29" customFormat="1" ht="36" customHeight="1" hidden="1">
      <c r="A101" s="549" t="s">
        <v>167</v>
      </c>
      <c r="B101" s="549"/>
      <c r="C101" s="32" t="s">
        <v>109</v>
      </c>
      <c r="D101" s="9"/>
      <c r="E101" s="9"/>
      <c r="F101" s="9"/>
      <c r="G101" s="9"/>
      <c r="H101" s="56">
        <f t="shared" si="3"/>
        <v>0</v>
      </c>
      <c r="I101" s="48" t="s">
        <v>38</v>
      </c>
      <c r="J101" s="11"/>
      <c r="K101" s="129">
        <f>K106+K107+K102+K104+K105+K103</f>
        <v>0</v>
      </c>
      <c r="L101" s="48"/>
      <c r="M101" s="48"/>
      <c r="N101" s="48" t="s">
        <v>38</v>
      </c>
      <c r="O101" s="48" t="s">
        <v>38</v>
      </c>
    </row>
    <row r="102" spans="1:15" s="29" customFormat="1" ht="36" customHeight="1" hidden="1">
      <c r="A102" s="17" t="s">
        <v>130</v>
      </c>
      <c r="B102" s="21"/>
      <c r="C102" s="18" t="s">
        <v>113</v>
      </c>
      <c r="D102" s="18" t="s">
        <v>43</v>
      </c>
      <c r="E102" s="18" t="s">
        <v>100</v>
      </c>
      <c r="F102" s="18" t="s">
        <v>76</v>
      </c>
      <c r="G102" s="18" t="s">
        <v>69</v>
      </c>
      <c r="H102" s="16">
        <f t="shared" si="3"/>
        <v>0</v>
      </c>
      <c r="I102" s="19"/>
      <c r="J102" s="16"/>
      <c r="K102" s="130"/>
      <c r="L102" s="19"/>
      <c r="M102" s="19"/>
      <c r="N102" s="19"/>
      <c r="O102" s="19"/>
    </row>
    <row r="103" spans="1:15" s="29" customFormat="1" ht="36" customHeight="1" hidden="1">
      <c r="A103" s="17" t="s">
        <v>151</v>
      </c>
      <c r="B103" s="21"/>
      <c r="C103" s="18" t="s">
        <v>113</v>
      </c>
      <c r="D103" s="18" t="s">
        <v>43</v>
      </c>
      <c r="E103" s="18" t="s">
        <v>100</v>
      </c>
      <c r="F103" s="18" t="s">
        <v>71</v>
      </c>
      <c r="G103" s="18" t="s">
        <v>69</v>
      </c>
      <c r="H103" s="16">
        <f t="shared" si="3"/>
        <v>0</v>
      </c>
      <c r="I103" s="19"/>
      <c r="J103" s="16"/>
      <c r="K103" s="130"/>
      <c r="L103" s="19"/>
      <c r="M103" s="19"/>
      <c r="N103" s="19"/>
      <c r="O103" s="13"/>
    </row>
    <row r="104" spans="1:15" s="29" customFormat="1" ht="36" customHeight="1" hidden="1">
      <c r="A104" s="17" t="s">
        <v>168</v>
      </c>
      <c r="B104" s="21"/>
      <c r="C104" s="18" t="s">
        <v>113</v>
      </c>
      <c r="D104" s="18" t="s">
        <v>123</v>
      </c>
      <c r="E104" s="18" t="s">
        <v>100</v>
      </c>
      <c r="F104" s="18" t="s">
        <v>73</v>
      </c>
      <c r="G104" s="18" t="s">
        <v>69</v>
      </c>
      <c r="H104" s="16">
        <f t="shared" si="3"/>
        <v>0</v>
      </c>
      <c r="I104" s="19"/>
      <c r="J104" s="16"/>
      <c r="K104" s="130"/>
      <c r="L104" s="19"/>
      <c r="M104" s="19"/>
      <c r="N104" s="19"/>
      <c r="O104" s="13"/>
    </row>
    <row r="105" spans="1:15" s="29" customFormat="1" ht="36" customHeight="1" hidden="1">
      <c r="A105" s="17" t="s">
        <v>131</v>
      </c>
      <c r="B105" s="21"/>
      <c r="C105" s="18" t="s">
        <v>113</v>
      </c>
      <c r="D105" s="18" t="s">
        <v>124</v>
      </c>
      <c r="E105" s="18" t="s">
        <v>100</v>
      </c>
      <c r="F105" s="18" t="s">
        <v>73</v>
      </c>
      <c r="G105" s="18" t="s">
        <v>69</v>
      </c>
      <c r="H105" s="16">
        <f t="shared" si="3"/>
        <v>0</v>
      </c>
      <c r="I105" s="19"/>
      <c r="J105" s="16"/>
      <c r="K105" s="130"/>
      <c r="L105" s="19"/>
      <c r="M105" s="19"/>
      <c r="N105" s="19"/>
      <c r="O105" s="13"/>
    </row>
    <row r="106" spans="1:15" s="29" customFormat="1" ht="36" customHeight="1" hidden="1">
      <c r="A106" s="31" t="s">
        <v>118</v>
      </c>
      <c r="B106" s="18"/>
      <c r="C106" s="18" t="s">
        <v>113</v>
      </c>
      <c r="D106" s="18" t="s">
        <v>110</v>
      </c>
      <c r="E106" s="18" t="s">
        <v>100</v>
      </c>
      <c r="F106" s="18" t="s">
        <v>73</v>
      </c>
      <c r="G106" s="18" t="s">
        <v>69</v>
      </c>
      <c r="H106" s="16">
        <f t="shared" si="3"/>
        <v>0</v>
      </c>
      <c r="I106" s="19" t="s">
        <v>38</v>
      </c>
      <c r="J106" s="19" t="s">
        <v>38</v>
      </c>
      <c r="K106" s="130">
        <f>207000-207000</f>
        <v>0</v>
      </c>
      <c r="L106" s="19" t="s">
        <v>38</v>
      </c>
      <c r="M106" s="19" t="s">
        <v>38</v>
      </c>
      <c r="N106" s="19" t="s">
        <v>38</v>
      </c>
      <c r="O106" s="13"/>
    </row>
    <row r="107" spans="1:15" s="29" customFormat="1" ht="36" customHeight="1" hidden="1">
      <c r="A107" s="31" t="s">
        <v>119</v>
      </c>
      <c r="B107" s="18"/>
      <c r="C107" s="18" t="s">
        <v>113</v>
      </c>
      <c r="D107" s="18" t="s">
        <v>111</v>
      </c>
      <c r="E107" s="18" t="s">
        <v>100</v>
      </c>
      <c r="F107" s="18" t="s">
        <v>73</v>
      </c>
      <c r="G107" s="18" t="s">
        <v>69</v>
      </c>
      <c r="H107" s="16">
        <f t="shared" si="3"/>
        <v>0</v>
      </c>
      <c r="I107" s="19" t="s">
        <v>38</v>
      </c>
      <c r="J107" s="19" t="s">
        <v>38</v>
      </c>
      <c r="K107" s="130">
        <f>23000-23000</f>
        <v>0</v>
      </c>
      <c r="L107" s="19" t="s">
        <v>38</v>
      </c>
      <c r="M107" s="19" t="s">
        <v>38</v>
      </c>
      <c r="N107" s="19" t="s">
        <v>38</v>
      </c>
      <c r="O107" s="13"/>
    </row>
    <row r="108" spans="1:15" s="29" customFormat="1" ht="36" customHeight="1" hidden="1">
      <c r="A108" s="53" t="s">
        <v>132</v>
      </c>
      <c r="B108" s="59"/>
      <c r="C108" s="55" t="s">
        <v>103</v>
      </c>
      <c r="D108" s="9"/>
      <c r="E108" s="9"/>
      <c r="F108" s="9"/>
      <c r="G108" s="9"/>
      <c r="H108" s="56">
        <f t="shared" si="3"/>
        <v>0</v>
      </c>
      <c r="I108" s="48"/>
      <c r="J108" s="48"/>
      <c r="K108" s="129">
        <f>K110+K109</f>
        <v>0</v>
      </c>
      <c r="L108" s="48"/>
      <c r="M108" s="48"/>
      <c r="N108" s="48"/>
      <c r="O108" s="48"/>
    </row>
    <row r="109" spans="1:15" s="29" customFormat="1" ht="36" customHeight="1" hidden="1">
      <c r="A109" s="60" t="s">
        <v>170</v>
      </c>
      <c r="B109" s="61"/>
      <c r="C109" s="18" t="s">
        <v>103</v>
      </c>
      <c r="D109" s="18" t="s">
        <v>43</v>
      </c>
      <c r="E109" s="18" t="s">
        <v>100</v>
      </c>
      <c r="F109" s="18" t="s">
        <v>128</v>
      </c>
      <c r="G109" s="18" t="s">
        <v>78</v>
      </c>
      <c r="H109" s="16">
        <f t="shared" si="3"/>
        <v>0</v>
      </c>
      <c r="I109" s="19"/>
      <c r="J109" s="19"/>
      <c r="K109" s="130"/>
      <c r="L109" s="19"/>
      <c r="M109" s="19"/>
      <c r="N109" s="19"/>
      <c r="O109" s="13"/>
    </row>
    <row r="110" spans="1:15" s="29" customFormat="1" ht="36" customHeight="1" hidden="1">
      <c r="A110" s="60" t="s">
        <v>169</v>
      </c>
      <c r="B110" s="61"/>
      <c r="C110" s="18" t="s">
        <v>103</v>
      </c>
      <c r="D110" s="18" t="s">
        <v>43</v>
      </c>
      <c r="E110" s="18" t="s">
        <v>100</v>
      </c>
      <c r="F110" s="18" t="s">
        <v>126</v>
      </c>
      <c r="G110" s="18" t="s">
        <v>127</v>
      </c>
      <c r="H110" s="16">
        <f t="shared" si="3"/>
        <v>0</v>
      </c>
      <c r="I110" s="19"/>
      <c r="J110" s="19"/>
      <c r="K110" s="130"/>
      <c r="L110" s="19"/>
      <c r="M110" s="19"/>
      <c r="N110" s="19"/>
      <c r="O110" s="13"/>
    </row>
    <row r="111" spans="1:15" s="29" customFormat="1" ht="36" customHeight="1" hidden="1">
      <c r="A111" s="544" t="s">
        <v>150</v>
      </c>
      <c r="B111" s="546"/>
      <c r="C111" s="32" t="s">
        <v>145</v>
      </c>
      <c r="D111" s="9"/>
      <c r="E111" s="9"/>
      <c r="F111" s="9"/>
      <c r="G111" s="9"/>
      <c r="H111" s="56">
        <f t="shared" si="3"/>
        <v>0</v>
      </c>
      <c r="I111" s="11" t="s">
        <v>62</v>
      </c>
      <c r="J111" s="11"/>
      <c r="K111" s="56">
        <f>SUM(K112:K118)</f>
        <v>0</v>
      </c>
      <c r="L111" s="11" t="s">
        <v>62</v>
      </c>
      <c r="M111" s="11"/>
      <c r="N111" s="48" t="s">
        <v>38</v>
      </c>
      <c r="O111" s="48" t="s">
        <v>38</v>
      </c>
    </row>
    <row r="112" spans="1:15" s="63" customFormat="1" ht="36" customHeight="1" hidden="1">
      <c r="A112" s="31" t="s">
        <v>6</v>
      </c>
      <c r="B112" s="18"/>
      <c r="C112" s="18" t="s">
        <v>145</v>
      </c>
      <c r="D112" s="18" t="s">
        <v>43</v>
      </c>
      <c r="E112" s="18" t="s">
        <v>138</v>
      </c>
      <c r="F112" s="18" t="s">
        <v>76</v>
      </c>
      <c r="G112" s="18" t="s">
        <v>69</v>
      </c>
      <c r="H112" s="16">
        <f t="shared" si="3"/>
        <v>0</v>
      </c>
      <c r="I112" s="19" t="s">
        <v>38</v>
      </c>
      <c r="J112" s="16"/>
      <c r="K112" s="19"/>
      <c r="L112" s="16"/>
      <c r="M112" s="16"/>
      <c r="N112" s="19" t="s">
        <v>38</v>
      </c>
      <c r="O112" s="64"/>
    </row>
    <row r="113" spans="1:15" s="63" customFormat="1" ht="36" customHeight="1" hidden="1">
      <c r="A113" s="534" t="s">
        <v>7</v>
      </c>
      <c r="B113" s="18"/>
      <c r="C113" s="532" t="s">
        <v>145</v>
      </c>
      <c r="D113" s="18" t="s">
        <v>43</v>
      </c>
      <c r="E113" s="532" t="s">
        <v>138</v>
      </c>
      <c r="F113" s="532" t="s">
        <v>71</v>
      </c>
      <c r="G113" s="532" t="s">
        <v>69</v>
      </c>
      <c r="H113" s="16">
        <f t="shared" si="3"/>
        <v>0</v>
      </c>
      <c r="I113" s="19" t="s">
        <v>38</v>
      </c>
      <c r="J113" s="19"/>
      <c r="K113" s="19"/>
      <c r="L113" s="19"/>
      <c r="M113" s="19"/>
      <c r="N113" s="19" t="s">
        <v>38</v>
      </c>
      <c r="O113" s="64"/>
    </row>
    <row r="114" spans="1:15" s="63" customFormat="1" ht="36" customHeight="1" hidden="1">
      <c r="A114" s="542"/>
      <c r="B114" s="18"/>
      <c r="C114" s="537"/>
      <c r="D114" s="18" t="s">
        <v>146</v>
      </c>
      <c r="E114" s="537"/>
      <c r="F114" s="537"/>
      <c r="G114" s="537"/>
      <c r="H114" s="16">
        <f t="shared" si="3"/>
        <v>0</v>
      </c>
      <c r="I114" s="19" t="s">
        <v>38</v>
      </c>
      <c r="J114" s="19"/>
      <c r="K114" s="19"/>
      <c r="L114" s="19"/>
      <c r="M114" s="19"/>
      <c r="N114" s="19" t="s">
        <v>38</v>
      </c>
      <c r="O114" s="64"/>
    </row>
    <row r="115" spans="1:15" s="63" customFormat="1" ht="36" customHeight="1" hidden="1">
      <c r="A115" s="535"/>
      <c r="B115" s="18"/>
      <c r="C115" s="533"/>
      <c r="D115" s="18" t="s">
        <v>147</v>
      </c>
      <c r="E115" s="533"/>
      <c r="F115" s="533"/>
      <c r="G115" s="533"/>
      <c r="H115" s="16">
        <f t="shared" si="3"/>
        <v>0</v>
      </c>
      <c r="I115" s="19"/>
      <c r="J115" s="19"/>
      <c r="K115" s="19"/>
      <c r="L115" s="19"/>
      <c r="M115" s="19"/>
      <c r="N115" s="19"/>
      <c r="O115" s="64"/>
    </row>
    <row r="116" spans="1:15" s="63" customFormat="1" ht="36" customHeight="1" hidden="1">
      <c r="A116" s="31" t="s">
        <v>8</v>
      </c>
      <c r="B116" s="18"/>
      <c r="C116" s="18" t="s">
        <v>145</v>
      </c>
      <c r="D116" s="18" t="s">
        <v>146</v>
      </c>
      <c r="E116" s="18" t="s">
        <v>138</v>
      </c>
      <c r="F116" s="18" t="s">
        <v>140</v>
      </c>
      <c r="G116" s="18" t="s">
        <v>69</v>
      </c>
      <c r="H116" s="16">
        <f t="shared" si="3"/>
        <v>0</v>
      </c>
      <c r="I116" s="19" t="s">
        <v>38</v>
      </c>
      <c r="J116" s="19"/>
      <c r="K116" s="19"/>
      <c r="L116" s="19"/>
      <c r="M116" s="19"/>
      <c r="N116" s="19" t="s">
        <v>38</v>
      </c>
      <c r="O116" s="64"/>
    </row>
    <row r="117" spans="1:15" s="63" customFormat="1" ht="36" customHeight="1" hidden="1">
      <c r="A117" s="538" t="s">
        <v>139</v>
      </c>
      <c r="B117" s="18"/>
      <c r="C117" s="540" t="s">
        <v>145</v>
      </c>
      <c r="D117" s="18" t="s">
        <v>43</v>
      </c>
      <c r="E117" s="540" t="s">
        <v>138</v>
      </c>
      <c r="F117" s="540" t="s">
        <v>74</v>
      </c>
      <c r="G117" s="540" t="s">
        <v>69</v>
      </c>
      <c r="H117" s="16">
        <f t="shared" si="3"/>
        <v>0</v>
      </c>
      <c r="I117" s="19" t="s">
        <v>38</v>
      </c>
      <c r="J117" s="19"/>
      <c r="K117" s="19"/>
      <c r="L117" s="19"/>
      <c r="M117" s="19"/>
      <c r="N117" s="19" t="s">
        <v>38</v>
      </c>
      <c r="O117" s="64"/>
    </row>
    <row r="118" spans="1:15" s="63" customFormat="1" ht="36" customHeight="1" hidden="1">
      <c r="A118" s="539"/>
      <c r="B118" s="18"/>
      <c r="C118" s="541"/>
      <c r="D118" s="18" t="s">
        <v>146</v>
      </c>
      <c r="E118" s="541"/>
      <c r="F118" s="541"/>
      <c r="G118" s="541"/>
      <c r="H118" s="16">
        <f t="shared" si="3"/>
        <v>0</v>
      </c>
      <c r="I118" s="19" t="s">
        <v>38</v>
      </c>
      <c r="J118" s="19"/>
      <c r="K118" s="19"/>
      <c r="L118" s="19"/>
      <c r="M118" s="19"/>
      <c r="N118" s="19" t="s">
        <v>38</v>
      </c>
      <c r="O118" s="64"/>
    </row>
    <row r="119" spans="1:15" s="63" customFormat="1" ht="36" customHeight="1" hidden="1">
      <c r="A119" s="66" t="s">
        <v>148</v>
      </c>
      <c r="B119" s="9"/>
      <c r="C119" s="32" t="s">
        <v>142</v>
      </c>
      <c r="D119" s="9"/>
      <c r="E119" s="9"/>
      <c r="F119" s="9"/>
      <c r="G119" s="9"/>
      <c r="H119" s="56">
        <f>H120</f>
        <v>0</v>
      </c>
      <c r="I119" s="48" t="s">
        <v>38</v>
      </c>
      <c r="J119" s="11"/>
      <c r="K119" s="67">
        <f>SUM(K120:K120)</f>
        <v>0</v>
      </c>
      <c r="L119" s="48"/>
      <c r="M119" s="48"/>
      <c r="N119" s="48" t="s">
        <v>38</v>
      </c>
      <c r="O119" s="48" t="s">
        <v>38</v>
      </c>
    </row>
    <row r="120" spans="1:15" s="63" customFormat="1" ht="36" customHeight="1" hidden="1">
      <c r="A120" s="31" t="s">
        <v>6</v>
      </c>
      <c r="B120" s="18"/>
      <c r="C120" s="18" t="s">
        <v>142</v>
      </c>
      <c r="D120" s="18" t="s">
        <v>149</v>
      </c>
      <c r="E120" s="18" t="s">
        <v>100</v>
      </c>
      <c r="F120" s="18" t="s">
        <v>76</v>
      </c>
      <c r="G120" s="18" t="s">
        <v>69</v>
      </c>
      <c r="H120" s="16">
        <f>K120</f>
        <v>0</v>
      </c>
      <c r="I120" s="19" t="s">
        <v>38</v>
      </c>
      <c r="J120" s="16"/>
      <c r="K120" s="19"/>
      <c r="L120" s="51"/>
      <c r="M120" s="51"/>
      <c r="N120" s="51" t="s">
        <v>38</v>
      </c>
      <c r="O120" s="64"/>
    </row>
    <row r="121" spans="1:15" s="63" customFormat="1" ht="36" customHeight="1" hidden="1">
      <c r="A121" s="53" t="s">
        <v>154</v>
      </c>
      <c r="B121" s="59"/>
      <c r="C121" s="32" t="s">
        <v>153</v>
      </c>
      <c r="D121" s="9"/>
      <c r="E121" s="9"/>
      <c r="F121" s="9"/>
      <c r="G121" s="9"/>
      <c r="H121" s="56">
        <f>K121</f>
        <v>0</v>
      </c>
      <c r="I121" s="67"/>
      <c r="J121" s="56"/>
      <c r="K121" s="67">
        <f>K122</f>
        <v>0</v>
      </c>
      <c r="L121" s="48"/>
      <c r="M121" s="48"/>
      <c r="N121" s="48"/>
      <c r="O121" s="48"/>
    </row>
    <row r="122" spans="1:15" s="63" customFormat="1" ht="36" customHeight="1" hidden="1">
      <c r="A122" s="31" t="s">
        <v>125</v>
      </c>
      <c r="B122" s="73"/>
      <c r="C122" s="50" t="s">
        <v>153</v>
      </c>
      <c r="D122" s="50" t="s">
        <v>43</v>
      </c>
      <c r="E122" s="18" t="s">
        <v>100</v>
      </c>
      <c r="F122" s="18" t="s">
        <v>126</v>
      </c>
      <c r="G122" s="83" t="s">
        <v>127</v>
      </c>
      <c r="H122" s="16">
        <f>K122</f>
        <v>0</v>
      </c>
      <c r="I122" s="19"/>
      <c r="J122" s="16"/>
      <c r="K122" s="19"/>
      <c r="L122" s="51"/>
      <c r="M122" s="51"/>
      <c r="N122" s="51"/>
      <c r="O122" s="64"/>
    </row>
    <row r="123" spans="1:21" s="63" customFormat="1" ht="36" customHeight="1" hidden="1">
      <c r="A123" s="75" t="s">
        <v>157</v>
      </c>
      <c r="B123" s="76"/>
      <c r="C123" s="132" t="s">
        <v>156</v>
      </c>
      <c r="D123" s="133"/>
      <c r="E123" s="133"/>
      <c r="F123" s="133"/>
      <c r="G123" s="133"/>
      <c r="H123" s="56">
        <f>K123</f>
        <v>0</v>
      </c>
      <c r="I123" s="67"/>
      <c r="J123" s="56"/>
      <c r="K123" s="56">
        <f>K124</f>
        <v>0</v>
      </c>
      <c r="L123" s="67"/>
      <c r="M123" s="67"/>
      <c r="N123" s="67"/>
      <c r="O123" s="67"/>
      <c r="U123" s="86"/>
    </row>
    <row r="124" spans="1:15" s="63" customFormat="1" ht="36" customHeight="1" hidden="1">
      <c r="A124" s="31" t="s">
        <v>158</v>
      </c>
      <c r="B124" s="61"/>
      <c r="C124" s="18" t="s">
        <v>156</v>
      </c>
      <c r="D124" s="18" t="s">
        <v>43</v>
      </c>
      <c r="E124" s="18" t="s">
        <v>159</v>
      </c>
      <c r="F124" s="18" t="s">
        <v>71</v>
      </c>
      <c r="G124" s="18" t="s">
        <v>69</v>
      </c>
      <c r="H124" s="16">
        <f>K124</f>
        <v>0</v>
      </c>
      <c r="I124" s="19"/>
      <c r="J124" s="16"/>
      <c r="K124" s="16"/>
      <c r="L124" s="19"/>
      <c r="M124" s="19"/>
      <c r="N124" s="19"/>
      <c r="O124" s="64"/>
    </row>
    <row r="125" spans="1:15" s="63" customFormat="1" ht="36" customHeight="1" hidden="1">
      <c r="A125" s="75" t="s">
        <v>166</v>
      </c>
      <c r="B125" s="76"/>
      <c r="C125" s="132" t="s">
        <v>164</v>
      </c>
      <c r="D125" s="133"/>
      <c r="E125" s="133"/>
      <c r="F125" s="133"/>
      <c r="G125" s="133"/>
      <c r="H125" s="56">
        <f>H126</f>
        <v>0</v>
      </c>
      <c r="I125" s="67"/>
      <c r="J125" s="56"/>
      <c r="K125" s="56">
        <f>K126</f>
        <v>0</v>
      </c>
      <c r="L125" s="67"/>
      <c r="M125" s="67"/>
      <c r="N125" s="67"/>
      <c r="O125" s="67"/>
    </row>
    <row r="126" spans="1:15" s="63" customFormat="1" ht="36" customHeight="1" hidden="1">
      <c r="A126" s="31" t="s">
        <v>158</v>
      </c>
      <c r="B126" s="61"/>
      <c r="C126" s="18" t="s">
        <v>164</v>
      </c>
      <c r="D126" s="18" t="s">
        <v>43</v>
      </c>
      <c r="E126" s="18" t="s">
        <v>100</v>
      </c>
      <c r="F126" s="18" t="s">
        <v>71</v>
      </c>
      <c r="G126" s="18" t="s">
        <v>69</v>
      </c>
      <c r="H126" s="16">
        <f>K126</f>
        <v>0</v>
      </c>
      <c r="I126" s="19"/>
      <c r="J126" s="16"/>
      <c r="K126" s="16"/>
      <c r="L126" s="19"/>
      <c r="M126" s="19"/>
      <c r="N126" s="19"/>
      <c r="O126" s="64"/>
    </row>
    <row r="127" spans="1:15" s="29" customFormat="1" ht="36" customHeight="1">
      <c r="A127" s="544" t="s">
        <v>101</v>
      </c>
      <c r="B127" s="545"/>
      <c r="C127" s="32" t="s">
        <v>42</v>
      </c>
      <c r="D127" s="9"/>
      <c r="E127" s="32"/>
      <c r="F127" s="9"/>
      <c r="G127" s="9"/>
      <c r="H127" s="56">
        <f aca="true" t="shared" si="4" ref="H127:H141">N127</f>
        <v>716923.85</v>
      </c>
      <c r="I127" s="94"/>
      <c r="J127" s="11"/>
      <c r="K127" s="11"/>
      <c r="L127" s="11"/>
      <c r="M127" s="11"/>
      <c r="N127" s="56">
        <f>SUM(N128:N141)</f>
        <v>716923.85</v>
      </c>
      <c r="O127" s="33"/>
    </row>
    <row r="128" spans="1:15" s="29" customFormat="1" ht="14.25" customHeight="1" hidden="1">
      <c r="A128" s="62" t="s">
        <v>7</v>
      </c>
      <c r="B128" s="50"/>
      <c r="C128" s="50" t="s">
        <v>42</v>
      </c>
      <c r="D128" s="50" t="s">
        <v>43</v>
      </c>
      <c r="E128" s="18" t="s">
        <v>138</v>
      </c>
      <c r="F128" s="18" t="s">
        <v>71</v>
      </c>
      <c r="G128" s="18" t="s">
        <v>69</v>
      </c>
      <c r="H128" s="16">
        <f t="shared" si="4"/>
        <v>0</v>
      </c>
      <c r="I128" s="19" t="s">
        <v>38</v>
      </c>
      <c r="J128" s="19" t="s">
        <v>38</v>
      </c>
      <c r="K128" s="19" t="s">
        <v>38</v>
      </c>
      <c r="L128" s="19" t="s">
        <v>38</v>
      </c>
      <c r="M128" s="19" t="s">
        <v>38</v>
      </c>
      <c r="N128" s="16"/>
      <c r="O128" s="25"/>
    </row>
    <row r="129" spans="1:15" s="29" customFormat="1" ht="21" customHeight="1">
      <c r="A129" s="31" t="s">
        <v>7</v>
      </c>
      <c r="B129" s="18"/>
      <c r="C129" s="18" t="s">
        <v>42</v>
      </c>
      <c r="D129" s="18" t="s">
        <v>43</v>
      </c>
      <c r="E129" s="18" t="s">
        <v>100</v>
      </c>
      <c r="F129" s="18" t="s">
        <v>71</v>
      </c>
      <c r="G129" s="18" t="s">
        <v>69</v>
      </c>
      <c r="H129" s="16">
        <f t="shared" si="4"/>
        <v>300000</v>
      </c>
      <c r="I129" s="19" t="s">
        <v>38</v>
      </c>
      <c r="J129" s="19" t="s">
        <v>38</v>
      </c>
      <c r="K129" s="19" t="s">
        <v>38</v>
      </c>
      <c r="L129" s="19" t="s">
        <v>38</v>
      </c>
      <c r="M129" s="19" t="s">
        <v>38</v>
      </c>
      <c r="N129" s="406">
        <v>300000</v>
      </c>
      <c r="O129" s="13" t="s">
        <v>38</v>
      </c>
    </row>
    <row r="130" spans="1:15" s="29" customFormat="1" ht="12.75" hidden="1">
      <c r="A130" s="31" t="s">
        <v>3</v>
      </c>
      <c r="B130" s="18"/>
      <c r="C130" s="18"/>
      <c r="D130" s="18"/>
      <c r="E130" s="18"/>
      <c r="F130" s="18" t="s">
        <v>70</v>
      </c>
      <c r="G130" s="18" t="s">
        <v>69</v>
      </c>
      <c r="H130" s="16">
        <f t="shared" si="4"/>
        <v>0</v>
      </c>
      <c r="I130" s="19" t="s">
        <v>38</v>
      </c>
      <c r="J130" s="19" t="s">
        <v>38</v>
      </c>
      <c r="K130" s="19" t="s">
        <v>38</v>
      </c>
      <c r="L130" s="19" t="s">
        <v>38</v>
      </c>
      <c r="M130" s="19" t="s">
        <v>38</v>
      </c>
      <c r="N130" s="16"/>
      <c r="O130" s="13" t="s">
        <v>38</v>
      </c>
    </row>
    <row r="131" spans="1:15" s="29" customFormat="1" ht="12.75" hidden="1">
      <c r="A131" s="31" t="s">
        <v>4</v>
      </c>
      <c r="B131" s="18"/>
      <c r="C131" s="18"/>
      <c r="D131" s="18"/>
      <c r="E131" s="18"/>
      <c r="F131" s="18"/>
      <c r="G131" s="18" t="s">
        <v>69</v>
      </c>
      <c r="H131" s="16">
        <f t="shared" si="4"/>
        <v>0</v>
      </c>
      <c r="I131" s="19" t="s">
        <v>38</v>
      </c>
      <c r="J131" s="19" t="s">
        <v>38</v>
      </c>
      <c r="K131" s="19" t="s">
        <v>38</v>
      </c>
      <c r="L131" s="19" t="s">
        <v>38</v>
      </c>
      <c r="M131" s="19" t="s">
        <v>38</v>
      </c>
      <c r="N131" s="16"/>
      <c r="O131" s="13" t="s">
        <v>38</v>
      </c>
    </row>
    <row r="132" spans="1:15" s="29" customFormat="1" ht="12.75" hidden="1">
      <c r="A132" s="31" t="s">
        <v>5</v>
      </c>
      <c r="B132" s="18"/>
      <c r="C132" s="18"/>
      <c r="D132" s="18"/>
      <c r="E132" s="18"/>
      <c r="F132" s="18"/>
      <c r="G132" s="18" t="s">
        <v>69</v>
      </c>
      <c r="H132" s="16">
        <f t="shared" si="4"/>
        <v>0</v>
      </c>
      <c r="I132" s="19" t="s">
        <v>38</v>
      </c>
      <c r="J132" s="19" t="s">
        <v>38</v>
      </c>
      <c r="K132" s="19" t="s">
        <v>38</v>
      </c>
      <c r="L132" s="19" t="s">
        <v>38</v>
      </c>
      <c r="M132" s="19" t="s">
        <v>38</v>
      </c>
      <c r="N132" s="16"/>
      <c r="O132" s="13" t="s">
        <v>38</v>
      </c>
    </row>
    <row r="133" spans="1:15" s="29" customFormat="1" ht="14.25" customHeight="1" hidden="1">
      <c r="A133" s="31" t="s">
        <v>6</v>
      </c>
      <c r="B133" s="18"/>
      <c r="C133" s="18"/>
      <c r="D133" s="18"/>
      <c r="E133" s="18"/>
      <c r="F133" s="18" t="s">
        <v>76</v>
      </c>
      <c r="G133" s="18" t="s">
        <v>69</v>
      </c>
      <c r="H133" s="16">
        <f t="shared" si="4"/>
        <v>0</v>
      </c>
      <c r="I133" s="19" t="s">
        <v>38</v>
      </c>
      <c r="J133" s="19" t="s">
        <v>38</v>
      </c>
      <c r="K133" s="19" t="s">
        <v>38</v>
      </c>
      <c r="L133" s="19" t="s">
        <v>38</v>
      </c>
      <c r="M133" s="19" t="s">
        <v>38</v>
      </c>
      <c r="N133" s="16"/>
      <c r="O133" s="13" t="s">
        <v>38</v>
      </c>
    </row>
    <row r="134" spans="1:15" s="29" customFormat="1" ht="12.75" hidden="1">
      <c r="A134" s="31" t="s">
        <v>7</v>
      </c>
      <c r="B134" s="18"/>
      <c r="C134" s="18"/>
      <c r="D134" s="18"/>
      <c r="E134" s="18"/>
      <c r="F134" s="18" t="s">
        <v>71</v>
      </c>
      <c r="G134" s="18" t="s">
        <v>69</v>
      </c>
      <c r="H134" s="16">
        <f t="shared" si="4"/>
        <v>0</v>
      </c>
      <c r="I134" s="19" t="s">
        <v>38</v>
      </c>
      <c r="J134" s="19" t="s">
        <v>38</v>
      </c>
      <c r="K134" s="19" t="s">
        <v>38</v>
      </c>
      <c r="L134" s="19" t="s">
        <v>38</v>
      </c>
      <c r="M134" s="19" t="s">
        <v>38</v>
      </c>
      <c r="N134" s="16"/>
      <c r="O134" s="13" t="s">
        <v>38</v>
      </c>
    </row>
    <row r="135" spans="1:15" s="29" customFormat="1" ht="12.75" hidden="1">
      <c r="A135" s="31" t="s">
        <v>8</v>
      </c>
      <c r="B135" s="18"/>
      <c r="C135" s="18"/>
      <c r="D135" s="18"/>
      <c r="E135" s="18"/>
      <c r="F135" s="18" t="s">
        <v>72</v>
      </c>
      <c r="G135" s="18" t="s">
        <v>69</v>
      </c>
      <c r="H135" s="16">
        <f t="shared" si="4"/>
        <v>0</v>
      </c>
      <c r="I135" s="19" t="s">
        <v>38</v>
      </c>
      <c r="J135" s="19" t="s">
        <v>38</v>
      </c>
      <c r="K135" s="19" t="s">
        <v>38</v>
      </c>
      <c r="L135" s="19" t="s">
        <v>38</v>
      </c>
      <c r="M135" s="19" t="s">
        <v>38</v>
      </c>
      <c r="N135" s="16"/>
      <c r="O135" s="13" t="s">
        <v>38</v>
      </c>
    </row>
    <row r="136" spans="1:15" s="29" customFormat="1" ht="12.75" hidden="1">
      <c r="A136" s="31" t="s">
        <v>9</v>
      </c>
      <c r="B136" s="18"/>
      <c r="C136" s="18"/>
      <c r="D136" s="18"/>
      <c r="E136" s="18"/>
      <c r="F136" s="18" t="s">
        <v>73</v>
      </c>
      <c r="G136" s="18" t="s">
        <v>69</v>
      </c>
      <c r="H136" s="16">
        <f t="shared" si="4"/>
        <v>0</v>
      </c>
      <c r="I136" s="19" t="s">
        <v>38</v>
      </c>
      <c r="J136" s="19" t="s">
        <v>38</v>
      </c>
      <c r="K136" s="19" t="s">
        <v>38</v>
      </c>
      <c r="L136" s="19" t="s">
        <v>38</v>
      </c>
      <c r="M136" s="19" t="s">
        <v>38</v>
      </c>
      <c r="N136" s="16"/>
      <c r="O136" s="13" t="s">
        <v>38</v>
      </c>
    </row>
    <row r="137" spans="1:15" s="29" customFormat="1" ht="18" customHeight="1" hidden="1">
      <c r="A137" s="31" t="s">
        <v>8</v>
      </c>
      <c r="B137" s="18"/>
      <c r="C137" s="18" t="s">
        <v>42</v>
      </c>
      <c r="D137" s="18" t="s">
        <v>43</v>
      </c>
      <c r="E137" s="18" t="s">
        <v>138</v>
      </c>
      <c r="F137" s="18" t="s">
        <v>140</v>
      </c>
      <c r="G137" s="18" t="s">
        <v>69</v>
      </c>
      <c r="H137" s="16">
        <f t="shared" si="4"/>
        <v>0</v>
      </c>
      <c r="I137" s="19" t="s">
        <v>38</v>
      </c>
      <c r="J137" s="19"/>
      <c r="K137" s="19" t="s">
        <v>38</v>
      </c>
      <c r="L137" s="19"/>
      <c r="M137" s="19"/>
      <c r="N137" s="406"/>
      <c r="O137" s="13"/>
    </row>
    <row r="138" spans="1:15" s="29" customFormat="1" ht="19.5" customHeight="1">
      <c r="A138" s="31" t="s">
        <v>8</v>
      </c>
      <c r="B138" s="18"/>
      <c r="C138" s="18" t="s">
        <v>42</v>
      </c>
      <c r="D138" s="18" t="s">
        <v>43</v>
      </c>
      <c r="E138" s="18" t="s">
        <v>100</v>
      </c>
      <c r="F138" s="18" t="s">
        <v>174</v>
      </c>
      <c r="G138" s="18" t="s">
        <v>69</v>
      </c>
      <c r="H138" s="16">
        <f t="shared" si="4"/>
        <v>50000</v>
      </c>
      <c r="I138" s="19" t="s">
        <v>38</v>
      </c>
      <c r="J138" s="19"/>
      <c r="K138" s="19" t="s">
        <v>38</v>
      </c>
      <c r="L138" s="19"/>
      <c r="M138" s="19"/>
      <c r="N138" s="406">
        <v>50000</v>
      </c>
      <c r="O138" s="13"/>
    </row>
    <row r="139" spans="1:15" s="29" customFormat="1" ht="15" customHeight="1" hidden="1">
      <c r="A139" s="63" t="s">
        <v>139</v>
      </c>
      <c r="B139" s="63"/>
      <c r="C139" s="50" t="s">
        <v>42</v>
      </c>
      <c r="D139" s="50" t="s">
        <v>43</v>
      </c>
      <c r="E139" s="18" t="s">
        <v>138</v>
      </c>
      <c r="F139" s="18" t="s">
        <v>74</v>
      </c>
      <c r="G139" s="18" t="s">
        <v>69</v>
      </c>
      <c r="H139" s="16">
        <f t="shared" si="4"/>
        <v>0</v>
      </c>
      <c r="I139" s="19" t="s">
        <v>38</v>
      </c>
      <c r="J139" s="19"/>
      <c r="K139" s="19" t="s">
        <v>38</v>
      </c>
      <c r="L139" s="125"/>
      <c r="M139" s="125"/>
      <c r="N139" s="16"/>
      <c r="O139" s="25"/>
    </row>
    <row r="140" spans="1:15" s="29" customFormat="1" ht="15" customHeight="1" hidden="1">
      <c r="A140" s="31" t="s">
        <v>120</v>
      </c>
      <c r="B140" s="18"/>
      <c r="C140" s="18" t="s">
        <v>42</v>
      </c>
      <c r="D140" s="18" t="s">
        <v>43</v>
      </c>
      <c r="E140" s="18" t="s">
        <v>100</v>
      </c>
      <c r="F140" s="18" t="s">
        <v>74</v>
      </c>
      <c r="G140" s="18" t="s">
        <v>69</v>
      </c>
      <c r="H140" s="16">
        <f t="shared" si="4"/>
        <v>0</v>
      </c>
      <c r="I140" s="19" t="s">
        <v>38</v>
      </c>
      <c r="J140" s="19"/>
      <c r="K140" s="19" t="s">
        <v>38</v>
      </c>
      <c r="L140" s="19"/>
      <c r="M140" s="19"/>
      <c r="N140" s="16"/>
      <c r="O140" s="13"/>
    </row>
    <row r="141" spans="1:15" s="29" customFormat="1" ht="31.5" customHeight="1">
      <c r="A141" s="31" t="s">
        <v>185</v>
      </c>
      <c r="B141" s="18"/>
      <c r="C141" s="18" t="s">
        <v>42</v>
      </c>
      <c r="D141" s="18" t="s">
        <v>43</v>
      </c>
      <c r="E141" s="18" t="s">
        <v>100</v>
      </c>
      <c r="F141" s="18" t="s">
        <v>193</v>
      </c>
      <c r="G141" s="18" t="s">
        <v>69</v>
      </c>
      <c r="H141" s="16">
        <f t="shared" si="4"/>
        <v>366923.85</v>
      </c>
      <c r="I141" s="19" t="s">
        <v>38</v>
      </c>
      <c r="J141" s="19"/>
      <c r="K141" s="19" t="s">
        <v>38</v>
      </c>
      <c r="L141" s="19"/>
      <c r="M141" s="19"/>
      <c r="N141" s="16">
        <f>6923.85+360000</f>
        <v>366923.85</v>
      </c>
      <c r="O141" s="13"/>
    </row>
    <row r="142" spans="1:15" s="29" customFormat="1" ht="29.25" customHeight="1">
      <c r="A142" s="34" t="s">
        <v>79</v>
      </c>
      <c r="B142" s="35" t="s">
        <v>80</v>
      </c>
      <c r="C142" s="36" t="s">
        <v>38</v>
      </c>
      <c r="D142" s="36" t="s">
        <v>38</v>
      </c>
      <c r="E142" s="36" t="s">
        <v>38</v>
      </c>
      <c r="F142" s="36" t="s">
        <v>38</v>
      </c>
      <c r="G142" s="36" t="s">
        <v>38</v>
      </c>
      <c r="H142" s="85">
        <f>I142+N142+K142</f>
        <v>46072800</v>
      </c>
      <c r="I142" s="85">
        <f>I42-I145</f>
        <v>46072800</v>
      </c>
      <c r="J142" s="85"/>
      <c r="K142" s="85">
        <f>K110+K122</f>
        <v>0</v>
      </c>
      <c r="L142" s="37" t="s">
        <v>38</v>
      </c>
      <c r="M142" s="37" t="s">
        <v>38</v>
      </c>
      <c r="N142" s="85">
        <v>0</v>
      </c>
      <c r="O142" s="28">
        <v>1</v>
      </c>
    </row>
    <row r="143" spans="1:21" s="29" customFormat="1" ht="30" customHeight="1">
      <c r="A143" s="34" t="s">
        <v>81</v>
      </c>
      <c r="B143" s="35" t="s">
        <v>82</v>
      </c>
      <c r="C143" s="36" t="s">
        <v>38</v>
      </c>
      <c r="D143" s="36" t="s">
        <v>38</v>
      </c>
      <c r="E143" s="36" t="s">
        <v>38</v>
      </c>
      <c r="F143" s="36" t="s">
        <v>38</v>
      </c>
      <c r="G143" s="36" t="s">
        <v>38</v>
      </c>
      <c r="H143" s="85">
        <f>H145+H144</f>
        <v>20004257.340000004</v>
      </c>
      <c r="I143" s="85">
        <f>I145+I144</f>
        <v>17783933.490000002</v>
      </c>
      <c r="J143" s="85">
        <f>J145+J144</f>
        <v>0</v>
      </c>
      <c r="K143" s="85">
        <f>K145+K144</f>
        <v>1503400</v>
      </c>
      <c r="L143" s="37"/>
      <c r="M143" s="37"/>
      <c r="N143" s="85">
        <f>N145+N144</f>
        <v>716923.85</v>
      </c>
      <c r="O143" s="28" t="e">
        <f>O145+O144</f>
        <v>#VALUE!</v>
      </c>
      <c r="U143" s="87"/>
    </row>
    <row r="144" spans="1:21" s="29" customFormat="1" ht="26.25" customHeight="1">
      <c r="A144" s="34" t="s">
        <v>83</v>
      </c>
      <c r="B144" s="35" t="s">
        <v>84</v>
      </c>
      <c r="C144" s="36" t="s">
        <v>38</v>
      </c>
      <c r="D144" s="36" t="s">
        <v>38</v>
      </c>
      <c r="E144" s="36" t="s">
        <v>38</v>
      </c>
      <c r="F144" s="36" t="s">
        <v>38</v>
      </c>
      <c r="G144" s="36" t="s">
        <v>38</v>
      </c>
      <c r="H144" s="85">
        <f>I144+N144+K144</f>
        <v>0</v>
      </c>
      <c r="I144" s="85"/>
      <c r="J144" s="85"/>
      <c r="K144" s="85">
        <v>0</v>
      </c>
      <c r="L144" s="37"/>
      <c r="M144" s="37"/>
      <c r="N144" s="85">
        <v>0</v>
      </c>
      <c r="O144" s="28">
        <v>1</v>
      </c>
      <c r="U144" s="87"/>
    </row>
    <row r="145" spans="1:15" s="29" customFormat="1" ht="18.75" customHeight="1">
      <c r="A145" s="34" t="s">
        <v>85</v>
      </c>
      <c r="B145" s="35" t="s">
        <v>86</v>
      </c>
      <c r="C145" s="36" t="s">
        <v>38</v>
      </c>
      <c r="D145" s="36" t="s">
        <v>38</v>
      </c>
      <c r="E145" s="36" t="s">
        <v>38</v>
      </c>
      <c r="F145" s="36" t="s">
        <v>38</v>
      </c>
      <c r="G145" s="36" t="s">
        <v>38</v>
      </c>
      <c r="H145" s="85">
        <f>I145+N145+K145</f>
        <v>20004257.340000004</v>
      </c>
      <c r="I145" s="85">
        <f>I58+I59+I61+I62+I63+I64+I65+I66+I67+I68+I69+I70+I71+I72+I73+I74+I76+I77+I78+I79+I80+I81+I82+I87+I90+I91+I95</f>
        <v>17783933.490000002</v>
      </c>
      <c r="J145" s="85"/>
      <c r="K145" s="85">
        <f>K93</f>
        <v>1503400</v>
      </c>
      <c r="L145" s="37" t="s">
        <v>38</v>
      </c>
      <c r="M145" s="37" t="s">
        <v>38</v>
      </c>
      <c r="N145" s="85">
        <f>N127</f>
        <v>716923.85</v>
      </c>
      <c r="O145" s="28" t="e">
        <f>O128+O129+O137+O138+O139+O140</f>
        <v>#VALUE!</v>
      </c>
    </row>
    <row r="146" spans="1:15" s="29" customFormat="1" ht="18.75" customHeight="1">
      <c r="A146" s="77" t="s">
        <v>87</v>
      </c>
      <c r="B146" s="78" t="s">
        <v>160</v>
      </c>
      <c r="C146" s="79" t="s">
        <v>161</v>
      </c>
      <c r="D146" s="78" t="s">
        <v>43</v>
      </c>
      <c r="E146" s="79" t="s">
        <v>162</v>
      </c>
      <c r="F146" s="79" t="s">
        <v>162</v>
      </c>
      <c r="G146" s="79" t="s">
        <v>160</v>
      </c>
      <c r="H146" s="95"/>
      <c r="I146" s="95">
        <v>0</v>
      </c>
      <c r="J146" s="95"/>
      <c r="K146" s="95"/>
      <c r="L146" s="81" t="s">
        <v>38</v>
      </c>
      <c r="M146" s="81" t="s">
        <v>38</v>
      </c>
      <c r="N146" s="95">
        <v>0</v>
      </c>
      <c r="O146" s="80">
        <v>0</v>
      </c>
    </row>
    <row r="147" spans="1:15" s="29" customFormat="1" ht="17.25" customHeight="1">
      <c r="A147" s="82" t="s">
        <v>88</v>
      </c>
      <c r="B147" s="78" t="s">
        <v>163</v>
      </c>
      <c r="C147" s="79" t="s">
        <v>161</v>
      </c>
      <c r="D147" s="78" t="s">
        <v>43</v>
      </c>
      <c r="E147" s="79" t="s">
        <v>162</v>
      </c>
      <c r="F147" s="79" t="s">
        <v>162</v>
      </c>
      <c r="G147" s="79" t="s">
        <v>163</v>
      </c>
      <c r="H147" s="95"/>
      <c r="I147" s="95">
        <v>0</v>
      </c>
      <c r="J147" s="95"/>
      <c r="K147" s="95"/>
      <c r="L147" s="81" t="s">
        <v>38</v>
      </c>
      <c r="M147" s="81" t="s">
        <v>38</v>
      </c>
      <c r="N147" s="95">
        <v>0</v>
      </c>
      <c r="O147" s="80">
        <v>0</v>
      </c>
    </row>
    <row r="148" spans="1:15" s="29" customFormat="1" ht="13.5" hidden="1">
      <c r="A148" s="77" t="s">
        <v>87</v>
      </c>
      <c r="B148" s="78" t="s">
        <v>160</v>
      </c>
      <c r="C148" s="79" t="s">
        <v>161</v>
      </c>
      <c r="D148" s="78" t="s">
        <v>43</v>
      </c>
      <c r="E148" s="79" t="s">
        <v>162</v>
      </c>
      <c r="F148" s="79" t="s">
        <v>162</v>
      </c>
      <c r="G148" s="79" t="s">
        <v>160</v>
      </c>
      <c r="H148" s="95"/>
      <c r="I148" s="95">
        <v>0</v>
      </c>
      <c r="J148" s="95"/>
      <c r="K148" s="95"/>
      <c r="L148" s="81" t="s">
        <v>38</v>
      </c>
      <c r="M148" s="81" t="s">
        <v>38</v>
      </c>
      <c r="N148" s="95">
        <v>0</v>
      </c>
      <c r="O148" s="80">
        <v>0</v>
      </c>
    </row>
    <row r="149" spans="1:15" s="29" customFormat="1" ht="13.5" hidden="1">
      <c r="A149" s="82" t="s">
        <v>88</v>
      </c>
      <c r="B149" s="78" t="s">
        <v>163</v>
      </c>
      <c r="C149" s="79" t="s">
        <v>161</v>
      </c>
      <c r="D149" s="78" t="s">
        <v>43</v>
      </c>
      <c r="E149" s="79" t="s">
        <v>162</v>
      </c>
      <c r="F149" s="79" t="s">
        <v>162</v>
      </c>
      <c r="G149" s="79" t="s">
        <v>163</v>
      </c>
      <c r="H149" s="95"/>
      <c r="I149" s="95">
        <v>0</v>
      </c>
      <c r="J149" s="95"/>
      <c r="K149" s="95"/>
      <c r="L149" s="81" t="s">
        <v>38</v>
      </c>
      <c r="M149" s="81" t="s">
        <v>38</v>
      </c>
      <c r="N149" s="95">
        <v>0</v>
      </c>
      <c r="O149" s="80">
        <v>0</v>
      </c>
    </row>
    <row r="150" spans="1:15" s="29" customFormat="1" ht="13.5" hidden="1">
      <c r="A150" s="24" t="s">
        <v>89</v>
      </c>
      <c r="B150" s="18" t="s">
        <v>90</v>
      </c>
      <c r="C150" s="38" t="s">
        <v>38</v>
      </c>
      <c r="D150" s="38" t="s">
        <v>38</v>
      </c>
      <c r="E150" s="38" t="s">
        <v>38</v>
      </c>
      <c r="F150" s="38" t="s">
        <v>38</v>
      </c>
      <c r="G150" s="38" t="s">
        <v>38</v>
      </c>
      <c r="H150" s="16">
        <v>0</v>
      </c>
      <c r="I150" s="16">
        <v>0</v>
      </c>
      <c r="J150" s="16"/>
      <c r="K150" s="16"/>
      <c r="L150" s="19" t="s">
        <v>38</v>
      </c>
      <c r="M150" s="19" t="s">
        <v>38</v>
      </c>
      <c r="N150" s="16">
        <v>0</v>
      </c>
      <c r="O150" s="15">
        <v>0</v>
      </c>
    </row>
    <row r="151" spans="1:15" s="29" customFormat="1" ht="13.5" hidden="1">
      <c r="A151" s="24" t="s">
        <v>91</v>
      </c>
      <c r="B151" s="18" t="s">
        <v>92</v>
      </c>
      <c r="C151" s="38" t="s">
        <v>38</v>
      </c>
      <c r="D151" s="38" t="s">
        <v>38</v>
      </c>
      <c r="E151" s="38" t="s">
        <v>38</v>
      </c>
      <c r="F151" s="38" t="s">
        <v>38</v>
      </c>
      <c r="G151" s="38" t="s">
        <v>38</v>
      </c>
      <c r="H151" s="16">
        <v>0</v>
      </c>
      <c r="I151" s="16">
        <v>0</v>
      </c>
      <c r="J151" s="16"/>
      <c r="K151" s="16"/>
      <c r="L151" s="19" t="s">
        <v>38</v>
      </c>
      <c r="M151" s="19" t="s">
        <v>38</v>
      </c>
      <c r="N151" s="16">
        <v>0</v>
      </c>
      <c r="O151" s="15">
        <v>0</v>
      </c>
    </row>
    <row r="152" spans="1:15" s="29" customFormat="1" ht="19.5" customHeight="1">
      <c r="A152" s="39" t="s">
        <v>93</v>
      </c>
      <c r="B152" s="40" t="s">
        <v>94</v>
      </c>
      <c r="C152" s="41" t="s">
        <v>38</v>
      </c>
      <c r="D152" s="41" t="s">
        <v>38</v>
      </c>
      <c r="E152" s="41" t="s">
        <v>38</v>
      </c>
      <c r="F152" s="41" t="s">
        <v>38</v>
      </c>
      <c r="G152" s="41" t="s">
        <v>38</v>
      </c>
      <c r="H152" s="96">
        <f>I152+K152+N152</f>
        <v>213057.34</v>
      </c>
      <c r="I152" s="96">
        <v>206133.49</v>
      </c>
      <c r="J152" s="96"/>
      <c r="K152" s="96"/>
      <c r="L152" s="43" t="s">
        <v>38</v>
      </c>
      <c r="M152" s="43" t="s">
        <v>38</v>
      </c>
      <c r="N152" s="96">
        <v>6923.85</v>
      </c>
      <c r="O152" s="42"/>
    </row>
    <row r="153" spans="1:15" s="29" customFormat="1" ht="19.5" customHeight="1">
      <c r="A153" s="24" t="s">
        <v>95</v>
      </c>
      <c r="B153" s="18" t="s">
        <v>96</v>
      </c>
      <c r="C153" s="38" t="s">
        <v>38</v>
      </c>
      <c r="D153" s="38" t="s">
        <v>38</v>
      </c>
      <c r="E153" s="38" t="s">
        <v>38</v>
      </c>
      <c r="F153" s="38" t="s">
        <v>38</v>
      </c>
      <c r="G153" s="38" t="s">
        <v>38</v>
      </c>
      <c r="H153" s="16">
        <v>0</v>
      </c>
      <c r="I153" s="16">
        <v>0</v>
      </c>
      <c r="J153" s="16"/>
      <c r="K153" s="16"/>
      <c r="L153" s="19" t="s">
        <v>38</v>
      </c>
      <c r="M153" s="19" t="s">
        <v>38</v>
      </c>
      <c r="N153" s="16">
        <v>0</v>
      </c>
      <c r="O153" s="15">
        <v>0</v>
      </c>
    </row>
    <row r="154" s="2" customFormat="1" ht="12.75">
      <c r="I154" s="92"/>
    </row>
    <row r="155" spans="1:9" s="2" customFormat="1" ht="13.5">
      <c r="A155" s="44" t="s">
        <v>97</v>
      </c>
      <c r="H155" s="54"/>
      <c r="I155" s="92"/>
    </row>
    <row r="156" spans="1:9" s="2" customFormat="1" ht="13.5">
      <c r="A156" s="44"/>
      <c r="I156" s="92"/>
    </row>
    <row r="157" spans="1:9" s="2" customFormat="1" ht="19.5" customHeight="1">
      <c r="A157" s="44" t="s">
        <v>10</v>
      </c>
      <c r="I157" s="92"/>
    </row>
    <row r="158" spans="1:9" s="2" customFormat="1" ht="13.5">
      <c r="A158" s="44" t="s">
        <v>11</v>
      </c>
      <c r="I158" s="92"/>
    </row>
    <row r="159" spans="1:9" s="2" customFormat="1" ht="13.5">
      <c r="A159" s="44"/>
      <c r="I159" s="92"/>
    </row>
    <row r="160" spans="1:9" s="2" customFormat="1" ht="12.75">
      <c r="A160" s="72"/>
      <c r="H160" s="54"/>
      <c r="I160" s="92"/>
    </row>
    <row r="161" spans="1:9" s="2" customFormat="1" ht="15">
      <c r="A161" s="45"/>
      <c r="I161" s="92"/>
    </row>
    <row r="162" s="2" customFormat="1" ht="12.75">
      <c r="I162" s="92"/>
    </row>
    <row r="163" s="2" customFormat="1" ht="12.75">
      <c r="I163" s="92"/>
    </row>
    <row r="164" s="2" customFormat="1" ht="12.75">
      <c r="I164" s="92"/>
    </row>
    <row r="165" s="2" customFormat="1" ht="12.75">
      <c r="I165" s="92"/>
    </row>
    <row r="166" s="2" customFormat="1" ht="12.75">
      <c r="I166" s="92"/>
    </row>
    <row r="167" s="2" customFormat="1" ht="12.75">
      <c r="I167" s="92"/>
    </row>
    <row r="168" s="2" customFormat="1" ht="12.75">
      <c r="I168" s="92"/>
    </row>
    <row r="169" s="2" customFormat="1" ht="12.75">
      <c r="I169" s="92"/>
    </row>
    <row r="170" s="2" customFormat="1" ht="12.75">
      <c r="I170" s="92"/>
    </row>
    <row r="171" s="2" customFormat="1" ht="12.75">
      <c r="I171" s="92"/>
    </row>
    <row r="172" s="2" customFormat="1" ht="12.75">
      <c r="I172" s="92"/>
    </row>
    <row r="173" s="2" customFormat="1" ht="12.75">
      <c r="I173" s="92"/>
    </row>
    <row r="174" s="2" customFormat="1" ht="12.75">
      <c r="I174" s="92"/>
    </row>
    <row r="175" s="2" customFormat="1" ht="12.75">
      <c r="I175" s="92"/>
    </row>
    <row r="176" s="2" customFormat="1" ht="12.75">
      <c r="I176" s="92"/>
    </row>
    <row r="177" s="2" customFormat="1" ht="12.75">
      <c r="I177" s="92"/>
    </row>
    <row r="178" s="2" customFormat="1" ht="12.75">
      <c r="I178" s="92"/>
    </row>
    <row r="179" s="2" customFormat="1" ht="12.75">
      <c r="I179" s="92"/>
    </row>
    <row r="180" s="2" customFormat="1" ht="12.75">
      <c r="I180" s="92"/>
    </row>
    <row r="181" s="2" customFormat="1" ht="12.75">
      <c r="I181" s="92"/>
    </row>
    <row r="182" s="2" customFormat="1" ht="12.75">
      <c r="I182" s="92"/>
    </row>
    <row r="183" s="2" customFormat="1" ht="12.75">
      <c r="I183" s="92"/>
    </row>
    <row r="184" s="2" customFormat="1" ht="12.75">
      <c r="I184" s="92"/>
    </row>
    <row r="185" s="2" customFormat="1" ht="12.75">
      <c r="I185" s="92"/>
    </row>
    <row r="186" s="2" customFormat="1" ht="12.75">
      <c r="I186" s="92"/>
    </row>
    <row r="187" s="2" customFormat="1" ht="12.75">
      <c r="I187" s="92"/>
    </row>
    <row r="188" s="2" customFormat="1" ht="12.75">
      <c r="I188" s="92"/>
    </row>
    <row r="189" s="2" customFormat="1" ht="12.75">
      <c r="I189" s="92"/>
    </row>
    <row r="190" s="2" customFormat="1" ht="12.75">
      <c r="I190" s="92"/>
    </row>
    <row r="191" s="2" customFormat="1" ht="12.75">
      <c r="I191" s="92"/>
    </row>
    <row r="192" s="2" customFormat="1" ht="12.75">
      <c r="I192" s="92"/>
    </row>
    <row r="193" s="2" customFormat="1" ht="12.75">
      <c r="I193" s="92"/>
    </row>
    <row r="194" s="2" customFormat="1" ht="12.75">
      <c r="I194" s="92"/>
    </row>
    <row r="195" s="2" customFormat="1" ht="12.75">
      <c r="I195" s="92"/>
    </row>
    <row r="196" s="2" customFormat="1" ht="12.75">
      <c r="I196" s="92"/>
    </row>
    <row r="197" s="2" customFormat="1" ht="12.75">
      <c r="I197" s="92"/>
    </row>
  </sheetData>
  <sheetProtection/>
  <mergeCells count="96">
    <mergeCell ref="A71:A73"/>
    <mergeCell ref="D71:D73"/>
    <mergeCell ref="E71:E73"/>
    <mergeCell ref="F71:F73"/>
    <mergeCell ref="G68:G69"/>
    <mergeCell ref="E58:E59"/>
    <mergeCell ref="G63:G65"/>
    <mergeCell ref="F63:F65"/>
    <mergeCell ref="A68:A69"/>
    <mergeCell ref="D68:D69"/>
    <mergeCell ref="D61:D62"/>
    <mergeCell ref="E68:E69"/>
    <mergeCell ref="A1:O1"/>
    <mergeCell ref="B2:M2"/>
    <mergeCell ref="N2:O2"/>
    <mergeCell ref="A4:A6"/>
    <mergeCell ref="B4:B6"/>
    <mergeCell ref="F68:F69"/>
    <mergeCell ref="F58:F59"/>
    <mergeCell ref="A63:A65"/>
    <mergeCell ref="C11:C13"/>
    <mergeCell ref="E11:E13"/>
    <mergeCell ref="F11:F13"/>
    <mergeCell ref="A60:A61"/>
    <mergeCell ref="A31:A33"/>
    <mergeCell ref="B31:B33"/>
    <mergeCell ref="C31:C33"/>
    <mergeCell ref="F31:F33"/>
    <mergeCell ref="A58:A59"/>
    <mergeCell ref="D58:D59"/>
    <mergeCell ref="F49:F51"/>
    <mergeCell ref="A16:A19"/>
    <mergeCell ref="D16:D19"/>
    <mergeCell ref="D4:D6"/>
    <mergeCell ref="E4:E6"/>
    <mergeCell ref="F4:F6"/>
    <mergeCell ref="C4:C6"/>
    <mergeCell ref="B15:B24"/>
    <mergeCell ref="A20:A24"/>
    <mergeCell ref="B10:B14"/>
    <mergeCell ref="E16:E17"/>
    <mergeCell ref="G49:G51"/>
    <mergeCell ref="F16:F17"/>
    <mergeCell ref="H4:O4"/>
    <mergeCell ref="H5:H6"/>
    <mergeCell ref="I5:O5"/>
    <mergeCell ref="N6:O6"/>
    <mergeCell ref="F20:F24"/>
    <mergeCell ref="J15:J16"/>
    <mergeCell ref="G16:G17"/>
    <mergeCell ref="E63:E65"/>
    <mergeCell ref="A52:A54"/>
    <mergeCell ref="D52:D54"/>
    <mergeCell ref="A75:B75"/>
    <mergeCell ref="G4:G6"/>
    <mergeCell ref="A34:A38"/>
    <mergeCell ref="F34:F38"/>
    <mergeCell ref="A48:B48"/>
    <mergeCell ref="A49:A51"/>
    <mergeCell ref="D49:D51"/>
    <mergeCell ref="D20:D24"/>
    <mergeCell ref="E52:E54"/>
    <mergeCell ref="E49:E51"/>
    <mergeCell ref="A127:B127"/>
    <mergeCell ref="A93:B93"/>
    <mergeCell ref="A95:B95"/>
    <mergeCell ref="A101:B101"/>
    <mergeCell ref="A111:B111"/>
    <mergeCell ref="D79:D80"/>
    <mergeCell ref="A55:A57"/>
    <mergeCell ref="A117:A118"/>
    <mergeCell ref="C117:C118"/>
    <mergeCell ref="E117:E118"/>
    <mergeCell ref="F117:F118"/>
    <mergeCell ref="G117:G118"/>
    <mergeCell ref="A113:A115"/>
    <mergeCell ref="C113:C115"/>
    <mergeCell ref="E113:E115"/>
    <mergeCell ref="G113:G115"/>
    <mergeCell ref="F52:F54"/>
    <mergeCell ref="G52:G54"/>
    <mergeCell ref="F55:F57"/>
    <mergeCell ref="G79:G80"/>
    <mergeCell ref="G71:G73"/>
    <mergeCell ref="F113:F115"/>
    <mergeCell ref="F61:F62"/>
    <mergeCell ref="G58:G59"/>
    <mergeCell ref="F79:F80"/>
    <mergeCell ref="A79:A80"/>
    <mergeCell ref="E79:E80"/>
    <mergeCell ref="G61:G62"/>
    <mergeCell ref="G55:G57"/>
    <mergeCell ref="D55:D57"/>
    <mergeCell ref="E55:E57"/>
    <mergeCell ref="E61:E62"/>
    <mergeCell ref="D63:D65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zoomScaleSheetLayoutView="100" zoomScalePageLayoutView="0" workbookViewId="0" topLeftCell="A78">
      <selection activeCell="E90" sqref="E90"/>
    </sheetView>
  </sheetViews>
  <sheetFormatPr defaultColWidth="1.4921875" defaultRowHeight="12.75"/>
  <cols>
    <col min="1" max="1" width="47.875" style="1" customWidth="1"/>
    <col min="2" max="2" width="6.125" style="1" customWidth="1"/>
    <col min="3" max="3" width="15.875" style="1" customWidth="1"/>
    <col min="4" max="4" width="16.375" style="1" customWidth="1"/>
    <col min="5" max="6" width="6.50390625" style="1" customWidth="1"/>
    <col min="7" max="7" width="6.125" style="1" customWidth="1"/>
    <col min="8" max="8" width="12.50390625" style="1" customWidth="1"/>
    <col min="9" max="9" width="12.375" style="88" customWidth="1"/>
    <col min="10" max="10" width="11.00390625" style="1" hidden="1" customWidth="1"/>
    <col min="11" max="11" width="12.50390625" style="1" customWidth="1"/>
    <col min="12" max="12" width="6.125" style="1" hidden="1" customWidth="1"/>
    <col min="13" max="13" width="8.875" style="1" hidden="1" customWidth="1"/>
    <col min="14" max="14" width="12.00390625" style="1" customWidth="1"/>
    <col min="15" max="15" width="4.50390625" style="1" hidden="1" customWidth="1"/>
    <col min="16" max="20" width="0" style="1" hidden="1" customWidth="1"/>
    <col min="21" max="21" width="10.875" style="1" hidden="1" customWidth="1"/>
    <col min="22" max="51" width="0" style="1" hidden="1" customWidth="1"/>
    <col min="52" max="16384" width="1.4921875" style="1" customWidth="1"/>
  </cols>
  <sheetData>
    <row r="1" spans="1:15" ht="15">
      <c r="A1" s="583" t="s">
        <v>188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</row>
    <row r="2" spans="2:15" ht="15">
      <c r="B2" s="583" t="s">
        <v>331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 t="s">
        <v>16</v>
      </c>
      <c r="O2" s="583"/>
    </row>
    <row r="3" s="2" customFormat="1" ht="0.75" customHeight="1">
      <c r="I3" s="92"/>
    </row>
    <row r="4" spans="1:15" s="4" customFormat="1" ht="23.25" customHeight="1">
      <c r="A4" s="556" t="s">
        <v>0</v>
      </c>
      <c r="B4" s="562" t="s">
        <v>17</v>
      </c>
      <c r="C4" s="562" t="s">
        <v>18</v>
      </c>
      <c r="D4" s="572" t="s">
        <v>19</v>
      </c>
      <c r="E4" s="572" t="s">
        <v>20</v>
      </c>
      <c r="F4" s="562" t="s">
        <v>21</v>
      </c>
      <c r="G4" s="556" t="s">
        <v>15</v>
      </c>
      <c r="H4" s="562" t="s">
        <v>22</v>
      </c>
      <c r="I4" s="562"/>
      <c r="J4" s="562"/>
      <c r="K4" s="562"/>
      <c r="L4" s="562"/>
      <c r="M4" s="562"/>
      <c r="N4" s="562"/>
      <c r="O4" s="562"/>
    </row>
    <row r="5" spans="1:15" s="4" customFormat="1" ht="12">
      <c r="A5" s="556"/>
      <c r="B5" s="562"/>
      <c r="C5" s="562"/>
      <c r="D5" s="573"/>
      <c r="E5" s="573"/>
      <c r="F5" s="562"/>
      <c r="G5" s="556"/>
      <c r="H5" s="563" t="s">
        <v>23</v>
      </c>
      <c r="I5" s="556" t="s">
        <v>24</v>
      </c>
      <c r="J5" s="556"/>
      <c r="K5" s="556"/>
      <c r="L5" s="556"/>
      <c r="M5" s="556"/>
      <c r="N5" s="556"/>
      <c r="O5" s="556"/>
    </row>
    <row r="6" spans="1:15" s="4" customFormat="1" ht="88.5" customHeight="1">
      <c r="A6" s="556"/>
      <c r="B6" s="562"/>
      <c r="C6" s="562"/>
      <c r="D6" s="574"/>
      <c r="E6" s="574"/>
      <c r="F6" s="562"/>
      <c r="G6" s="556"/>
      <c r="H6" s="564"/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562" t="s">
        <v>30</v>
      </c>
      <c r="O6" s="562"/>
    </row>
    <row r="7" spans="1:15" s="4" customFormat="1" ht="12" hidden="1">
      <c r="A7" s="5"/>
      <c r="B7" s="5"/>
      <c r="C7" s="6"/>
      <c r="D7" s="6"/>
      <c r="E7" s="6"/>
      <c r="F7" s="6"/>
      <c r="G7" s="7"/>
      <c r="H7" s="5"/>
      <c r="I7" s="5"/>
      <c r="J7" s="5"/>
      <c r="K7" s="5"/>
      <c r="L7" s="5"/>
      <c r="M7" s="5"/>
      <c r="N7" s="5" t="s">
        <v>23</v>
      </c>
      <c r="O7" s="5" t="s">
        <v>31</v>
      </c>
    </row>
    <row r="8" spans="1:15" s="4" customFormat="1" ht="21" customHeight="1">
      <c r="A8" s="5">
        <v>1</v>
      </c>
      <c r="B8" s="5">
        <v>2</v>
      </c>
      <c r="C8" s="8" t="s">
        <v>32</v>
      </c>
      <c r="D8" s="5">
        <v>4</v>
      </c>
      <c r="E8" s="8" t="s">
        <v>33</v>
      </c>
      <c r="F8" s="5">
        <v>6</v>
      </c>
      <c r="G8" s="8" t="s">
        <v>34</v>
      </c>
      <c r="H8" s="5">
        <v>8</v>
      </c>
      <c r="I8" s="5">
        <v>9</v>
      </c>
      <c r="J8" s="8" t="s">
        <v>35</v>
      </c>
      <c r="K8" s="5">
        <v>10</v>
      </c>
      <c r="L8" s="5">
        <v>7</v>
      </c>
      <c r="M8" s="5">
        <v>8</v>
      </c>
      <c r="N8" s="5">
        <v>11</v>
      </c>
      <c r="O8" s="5">
        <v>10</v>
      </c>
    </row>
    <row r="9" spans="1:15" s="2" customFormat="1" ht="18" customHeight="1">
      <c r="A9" s="26" t="s">
        <v>36</v>
      </c>
      <c r="B9" s="27" t="s">
        <v>37</v>
      </c>
      <c r="C9" s="27" t="s">
        <v>38</v>
      </c>
      <c r="D9" s="84" t="s">
        <v>38</v>
      </c>
      <c r="E9" s="84" t="s">
        <v>38</v>
      </c>
      <c r="F9" s="84" t="s">
        <v>38</v>
      </c>
      <c r="G9" s="84" t="s">
        <v>38</v>
      </c>
      <c r="H9" s="28">
        <f>H10+H15+H22</f>
        <v>65888000</v>
      </c>
      <c r="I9" s="85">
        <f>I15</f>
        <v>63650600</v>
      </c>
      <c r="J9" s="28"/>
      <c r="K9" s="28">
        <f>K22</f>
        <v>1527400</v>
      </c>
      <c r="L9" s="85" t="s">
        <v>38</v>
      </c>
      <c r="M9" s="85" t="s">
        <v>38</v>
      </c>
      <c r="N9" s="28">
        <f>N10</f>
        <v>710000</v>
      </c>
      <c r="O9" s="10" t="s">
        <v>38</v>
      </c>
    </row>
    <row r="10" spans="1:15" s="2" customFormat="1" ht="17.25" customHeight="1">
      <c r="A10" s="12" t="s">
        <v>39</v>
      </c>
      <c r="B10" s="575" t="s">
        <v>40</v>
      </c>
      <c r="C10" s="14" t="s">
        <v>38</v>
      </c>
      <c r="D10" s="14" t="s">
        <v>38</v>
      </c>
      <c r="E10" s="14" t="s">
        <v>38</v>
      </c>
      <c r="F10" s="14" t="s">
        <v>38</v>
      </c>
      <c r="G10" s="14" t="s">
        <v>38</v>
      </c>
      <c r="H10" s="16">
        <f>N10</f>
        <v>710000</v>
      </c>
      <c r="I10" s="16" t="s">
        <v>38</v>
      </c>
      <c r="J10" s="16"/>
      <c r="K10" s="16" t="s">
        <v>38</v>
      </c>
      <c r="L10" s="16" t="s">
        <v>38</v>
      </c>
      <c r="M10" s="16" t="s">
        <v>38</v>
      </c>
      <c r="N10" s="16">
        <f>N11+N13+N14</f>
        <v>710000</v>
      </c>
      <c r="O10" s="14" t="s">
        <v>38</v>
      </c>
    </row>
    <row r="11" spans="1:15" s="2" customFormat="1" ht="15" customHeight="1">
      <c r="A11" s="17" t="s">
        <v>41</v>
      </c>
      <c r="B11" s="575"/>
      <c r="C11" s="532" t="s">
        <v>42</v>
      </c>
      <c r="D11" s="18" t="s">
        <v>43</v>
      </c>
      <c r="E11" s="540"/>
      <c r="F11" s="532" t="s">
        <v>137</v>
      </c>
      <c r="G11" s="18"/>
      <c r="H11" s="16">
        <f>N11</f>
        <v>360000</v>
      </c>
      <c r="I11" s="16" t="s">
        <v>38</v>
      </c>
      <c r="J11" s="16"/>
      <c r="K11" s="16" t="s">
        <v>38</v>
      </c>
      <c r="L11" s="16" t="s">
        <v>38</v>
      </c>
      <c r="M11" s="16" t="s">
        <v>38</v>
      </c>
      <c r="N11" s="407">
        <v>360000</v>
      </c>
      <c r="O11" s="14" t="s">
        <v>38</v>
      </c>
    </row>
    <row r="12" spans="1:15" s="2" customFormat="1" ht="18" customHeight="1">
      <c r="A12" s="17" t="s">
        <v>136</v>
      </c>
      <c r="B12" s="575"/>
      <c r="C12" s="537"/>
      <c r="D12" s="18" t="s">
        <v>43</v>
      </c>
      <c r="E12" s="543"/>
      <c r="F12" s="537"/>
      <c r="G12" s="18"/>
      <c r="H12" s="16">
        <f>N12</f>
        <v>0</v>
      </c>
      <c r="I12" s="16" t="s">
        <v>38</v>
      </c>
      <c r="J12" s="16"/>
      <c r="K12" s="16" t="s">
        <v>38</v>
      </c>
      <c r="L12" s="16"/>
      <c r="M12" s="16"/>
      <c r="N12" s="16"/>
      <c r="O12" s="14"/>
    </row>
    <row r="13" spans="1:15" s="2" customFormat="1" ht="18" customHeight="1">
      <c r="A13" s="17" t="s">
        <v>44</v>
      </c>
      <c r="B13" s="575"/>
      <c r="C13" s="533"/>
      <c r="D13" s="18" t="s">
        <v>43</v>
      </c>
      <c r="E13" s="541"/>
      <c r="F13" s="533"/>
      <c r="G13" s="18"/>
      <c r="H13" s="16">
        <f>N13</f>
        <v>300000</v>
      </c>
      <c r="I13" s="16" t="s">
        <v>38</v>
      </c>
      <c r="J13" s="16"/>
      <c r="K13" s="16" t="s">
        <v>38</v>
      </c>
      <c r="L13" s="16"/>
      <c r="M13" s="16"/>
      <c r="N13" s="16">
        <v>300000</v>
      </c>
      <c r="O13" s="14"/>
    </row>
    <row r="14" spans="1:15" s="2" customFormat="1" ht="18" customHeight="1">
      <c r="A14" s="17" t="s">
        <v>45</v>
      </c>
      <c r="B14" s="575"/>
      <c r="C14" s="18" t="s">
        <v>204</v>
      </c>
      <c r="D14" s="18" t="s">
        <v>43</v>
      </c>
      <c r="E14" s="18"/>
      <c r="F14" s="18" t="s">
        <v>134</v>
      </c>
      <c r="G14" s="18"/>
      <c r="H14" s="16">
        <f>N14</f>
        <v>50000</v>
      </c>
      <c r="I14" s="16" t="s">
        <v>38</v>
      </c>
      <c r="J14" s="16"/>
      <c r="K14" s="16" t="s">
        <v>38</v>
      </c>
      <c r="L14" s="16" t="s">
        <v>38</v>
      </c>
      <c r="M14" s="16" t="s">
        <v>38</v>
      </c>
      <c r="N14" s="407">
        <v>50000</v>
      </c>
      <c r="O14" s="14" t="s">
        <v>38</v>
      </c>
    </row>
    <row r="15" spans="1:15" s="2" customFormat="1" ht="17.25" customHeight="1">
      <c r="A15" s="17" t="s">
        <v>46</v>
      </c>
      <c r="B15" s="532" t="s">
        <v>47</v>
      </c>
      <c r="C15" s="13" t="s">
        <v>38</v>
      </c>
      <c r="D15" s="18"/>
      <c r="E15" s="13" t="s">
        <v>38</v>
      </c>
      <c r="F15" s="13" t="s">
        <v>38</v>
      </c>
      <c r="G15" s="13" t="s">
        <v>38</v>
      </c>
      <c r="H15" s="16">
        <f>SUM(H16:H21)</f>
        <v>63650600</v>
      </c>
      <c r="I15" s="16">
        <f>I16+I17+I18+I20+I21+I19</f>
        <v>63650600</v>
      </c>
      <c r="J15" s="568"/>
      <c r="K15" s="19" t="s">
        <v>38</v>
      </c>
      <c r="L15" s="16" t="s">
        <v>38</v>
      </c>
      <c r="M15" s="16" t="s">
        <v>38</v>
      </c>
      <c r="N15" s="19" t="s">
        <v>38</v>
      </c>
      <c r="O15" s="14" t="s">
        <v>38</v>
      </c>
    </row>
    <row r="16" spans="1:16" s="2" customFormat="1" ht="15" customHeight="1">
      <c r="A16" s="538" t="s">
        <v>114</v>
      </c>
      <c r="B16" s="537"/>
      <c r="C16" s="18" t="s">
        <v>189</v>
      </c>
      <c r="D16" s="553" t="s">
        <v>43</v>
      </c>
      <c r="E16" s="558"/>
      <c r="F16" s="560">
        <v>131</v>
      </c>
      <c r="G16" s="570"/>
      <c r="H16" s="122">
        <f aca="true" t="shared" si="0" ref="H16:H21">I16</f>
        <v>1881400</v>
      </c>
      <c r="I16" s="93">
        <f>I46+I49+I52+I55+I57+I58+I60+I63+I64+I65+I67+I68</f>
        <v>1881400</v>
      </c>
      <c r="J16" s="569"/>
      <c r="K16" s="19" t="s">
        <v>38</v>
      </c>
      <c r="L16" s="16" t="s">
        <v>38</v>
      </c>
      <c r="M16" s="16" t="s">
        <v>38</v>
      </c>
      <c r="N16" s="19" t="s">
        <v>38</v>
      </c>
      <c r="O16" s="14" t="s">
        <v>38</v>
      </c>
      <c r="P16" s="20"/>
    </row>
    <row r="17" spans="1:16" s="2" customFormat="1" ht="13.5">
      <c r="A17" s="557"/>
      <c r="B17" s="537"/>
      <c r="C17" s="111" t="s">
        <v>200</v>
      </c>
      <c r="D17" s="554"/>
      <c r="E17" s="559"/>
      <c r="F17" s="561"/>
      <c r="G17" s="571"/>
      <c r="H17" s="122">
        <f t="shared" si="0"/>
        <v>2854000</v>
      </c>
      <c r="I17" s="279">
        <f>I47+I50+I53+I59+I61+I69</f>
        <v>2854000</v>
      </c>
      <c r="J17" s="123"/>
      <c r="K17" s="19" t="s">
        <v>38</v>
      </c>
      <c r="L17" s="16" t="s">
        <v>38</v>
      </c>
      <c r="M17" s="16" t="s">
        <v>38</v>
      </c>
      <c r="N17" s="19" t="s">
        <v>38</v>
      </c>
      <c r="O17" s="14"/>
      <c r="P17" s="20"/>
    </row>
    <row r="18" spans="1:16" s="2" customFormat="1" ht="13.5">
      <c r="A18" s="557"/>
      <c r="B18" s="537"/>
      <c r="C18" s="114" t="s">
        <v>201</v>
      </c>
      <c r="D18" s="554"/>
      <c r="E18" s="118"/>
      <c r="F18" s="121"/>
      <c r="G18" s="119"/>
      <c r="H18" s="122">
        <f t="shared" si="0"/>
        <v>45350000</v>
      </c>
      <c r="I18" s="279">
        <f>I48+I51+I54+I56+I62+I66+I70+I71</f>
        <v>45350000</v>
      </c>
      <c r="J18" s="123"/>
      <c r="K18" s="19"/>
      <c r="L18" s="16"/>
      <c r="M18" s="16"/>
      <c r="N18" s="19"/>
      <c r="O18" s="14"/>
      <c r="P18" s="20"/>
    </row>
    <row r="19" spans="1:16" s="2" customFormat="1" ht="13.5">
      <c r="A19" s="539"/>
      <c r="B19" s="537"/>
      <c r="C19" s="110" t="s">
        <v>330</v>
      </c>
      <c r="D19" s="555"/>
      <c r="E19" s="118"/>
      <c r="F19" s="121"/>
      <c r="G19" s="119"/>
      <c r="H19" s="122">
        <f t="shared" si="0"/>
        <v>148000</v>
      </c>
      <c r="I19" s="279">
        <f>I88</f>
        <v>148000</v>
      </c>
      <c r="J19" s="123"/>
      <c r="K19" s="19"/>
      <c r="L19" s="16"/>
      <c r="M19" s="16"/>
      <c r="N19" s="19"/>
      <c r="O19" s="14"/>
      <c r="P19" s="20"/>
    </row>
    <row r="20" spans="1:15" s="2" customFormat="1" ht="15" customHeight="1">
      <c r="A20" s="534" t="s">
        <v>115</v>
      </c>
      <c r="B20" s="537"/>
      <c r="C20" s="13" t="s">
        <v>197</v>
      </c>
      <c r="D20" s="540" t="s">
        <v>43</v>
      </c>
      <c r="E20" s="18"/>
      <c r="F20" s="565">
        <v>131</v>
      </c>
      <c r="G20" s="18"/>
      <c r="H20" s="16">
        <f t="shared" si="0"/>
        <v>10051200</v>
      </c>
      <c r="I20" s="279">
        <f>I73+I74+I75+I76+I78+I79+I80+I82+I84+I85+I86-206133.49</f>
        <v>10051200</v>
      </c>
      <c r="J20" s="16"/>
      <c r="K20" s="16" t="s">
        <v>38</v>
      </c>
      <c r="L20" s="16" t="s">
        <v>38</v>
      </c>
      <c r="M20" s="16" t="s">
        <v>38</v>
      </c>
      <c r="N20" s="16" t="s">
        <v>38</v>
      </c>
      <c r="O20" s="14" t="s">
        <v>38</v>
      </c>
    </row>
    <row r="21" spans="1:15" s="2" customFormat="1" ht="13.5" customHeight="1">
      <c r="A21" s="535"/>
      <c r="B21" s="533"/>
      <c r="C21" s="111" t="s">
        <v>203</v>
      </c>
      <c r="D21" s="541"/>
      <c r="E21" s="18"/>
      <c r="F21" s="567"/>
      <c r="G21" s="18"/>
      <c r="H21" s="16">
        <f t="shared" si="0"/>
        <v>3366000</v>
      </c>
      <c r="I21" s="279">
        <f>I77</f>
        <v>3366000</v>
      </c>
      <c r="J21" s="16"/>
      <c r="K21" s="16"/>
      <c r="L21" s="16"/>
      <c r="M21" s="16"/>
      <c r="N21" s="16"/>
      <c r="O21" s="14"/>
    </row>
    <row r="22" spans="1:15" s="2" customFormat="1" ht="24" customHeight="1">
      <c r="A22" s="68" t="s">
        <v>48</v>
      </c>
      <c r="B22" s="65" t="s">
        <v>49</v>
      </c>
      <c r="C22" s="65" t="s">
        <v>38</v>
      </c>
      <c r="D22" s="65" t="s">
        <v>38</v>
      </c>
      <c r="E22" s="65" t="s">
        <v>38</v>
      </c>
      <c r="F22" s="65" t="s">
        <v>38</v>
      </c>
      <c r="G22" s="65" t="s">
        <v>38</v>
      </c>
      <c r="H22" s="56">
        <f>K22</f>
        <v>1527400</v>
      </c>
      <c r="I22" s="11" t="s">
        <v>38</v>
      </c>
      <c r="J22" s="11"/>
      <c r="K22" s="56">
        <f>K23+K24</f>
        <v>1527400</v>
      </c>
      <c r="L22" s="11" t="s">
        <v>38</v>
      </c>
      <c r="M22" s="11" t="s">
        <v>38</v>
      </c>
      <c r="N22" s="11" t="s">
        <v>38</v>
      </c>
      <c r="O22" s="11" t="s">
        <v>38</v>
      </c>
    </row>
    <row r="23" spans="1:16" s="2" customFormat="1" ht="51" customHeight="1">
      <c r="A23" s="138" t="s">
        <v>116</v>
      </c>
      <c r="B23" s="13"/>
      <c r="C23" s="13" t="s">
        <v>205</v>
      </c>
      <c r="D23" s="69" t="s">
        <v>43</v>
      </c>
      <c r="E23" s="13"/>
      <c r="F23" s="13" t="s">
        <v>337</v>
      </c>
      <c r="G23" s="13"/>
      <c r="H23" s="19">
        <f>K23</f>
        <v>1503400</v>
      </c>
      <c r="I23" s="19" t="s">
        <v>38</v>
      </c>
      <c r="J23" s="19"/>
      <c r="K23" s="124">
        <v>1503400</v>
      </c>
      <c r="L23" s="19" t="s">
        <v>38</v>
      </c>
      <c r="M23" s="19" t="s">
        <v>38</v>
      </c>
      <c r="N23" s="19" t="s">
        <v>38</v>
      </c>
      <c r="O23" s="22" t="s">
        <v>38</v>
      </c>
      <c r="P23" s="23"/>
    </row>
    <row r="24" spans="1:15" s="2" customFormat="1" ht="40.5" customHeight="1">
      <c r="A24" s="408" t="s">
        <v>117</v>
      </c>
      <c r="B24" s="111"/>
      <c r="C24" s="409" t="s">
        <v>338</v>
      </c>
      <c r="D24" s="111" t="s">
        <v>333</v>
      </c>
      <c r="E24" s="111"/>
      <c r="F24" s="111" t="s">
        <v>337</v>
      </c>
      <c r="G24" s="111"/>
      <c r="H24" s="410">
        <f>K24</f>
        <v>24000</v>
      </c>
      <c r="I24" s="411" t="s">
        <v>38</v>
      </c>
      <c r="J24" s="410"/>
      <c r="K24" s="410">
        <v>24000</v>
      </c>
      <c r="L24" s="411"/>
      <c r="M24" s="411"/>
      <c r="N24" s="411" t="s">
        <v>38</v>
      </c>
      <c r="O24" s="14" t="s">
        <v>38</v>
      </c>
    </row>
    <row r="25" spans="1:15" s="2" customFormat="1" ht="58.5" customHeight="1" hidden="1">
      <c r="A25" s="31"/>
      <c r="B25" s="13"/>
      <c r="C25" s="46"/>
      <c r="D25" s="13"/>
      <c r="E25" s="18"/>
      <c r="F25" s="13"/>
      <c r="G25" s="18"/>
      <c r="H25" s="16"/>
      <c r="I25" s="19"/>
      <c r="J25" s="16"/>
      <c r="K25" s="16"/>
      <c r="L25" s="16"/>
      <c r="M25" s="16"/>
      <c r="N25" s="19"/>
      <c r="O25" s="14"/>
    </row>
    <row r="26" spans="1:15" s="2" customFormat="1" ht="58.5" customHeight="1" hidden="1">
      <c r="A26" s="31"/>
      <c r="B26" s="13"/>
      <c r="C26" s="46"/>
      <c r="D26" s="13"/>
      <c r="E26" s="18"/>
      <c r="F26" s="13"/>
      <c r="G26" s="18"/>
      <c r="H26" s="16"/>
      <c r="I26" s="19"/>
      <c r="J26" s="16"/>
      <c r="K26" s="16"/>
      <c r="L26" s="16"/>
      <c r="M26" s="16"/>
      <c r="N26" s="19"/>
      <c r="O26" s="14"/>
    </row>
    <row r="27" spans="1:15" s="2" customFormat="1" ht="58.5" customHeight="1" hidden="1">
      <c r="A27" s="31"/>
      <c r="B27" s="13"/>
      <c r="C27" s="46"/>
      <c r="D27" s="13"/>
      <c r="E27" s="18"/>
      <c r="F27" s="13"/>
      <c r="G27" s="18"/>
      <c r="H27" s="16"/>
      <c r="I27" s="19"/>
      <c r="J27" s="16"/>
      <c r="K27" s="16"/>
      <c r="L27" s="16"/>
      <c r="M27" s="16"/>
      <c r="N27" s="19"/>
      <c r="O27" s="14"/>
    </row>
    <row r="28" spans="1:15" s="2" customFormat="1" ht="58.5" customHeight="1" hidden="1">
      <c r="A28" s="578"/>
      <c r="B28" s="532"/>
      <c r="C28" s="540"/>
      <c r="D28" s="18"/>
      <c r="E28" s="18"/>
      <c r="F28" s="532"/>
      <c r="G28" s="18"/>
      <c r="H28" s="16"/>
      <c r="I28" s="19"/>
      <c r="J28" s="16"/>
      <c r="K28" s="16"/>
      <c r="L28" s="16"/>
      <c r="M28" s="16"/>
      <c r="N28" s="19"/>
      <c r="O28" s="14"/>
    </row>
    <row r="29" spans="1:15" s="2" customFormat="1" ht="58.5" customHeight="1" hidden="1">
      <c r="A29" s="579"/>
      <c r="B29" s="537"/>
      <c r="C29" s="543"/>
      <c r="D29" s="18"/>
      <c r="E29" s="18"/>
      <c r="F29" s="537"/>
      <c r="G29" s="18"/>
      <c r="H29" s="16"/>
      <c r="I29" s="19"/>
      <c r="J29" s="16"/>
      <c r="K29" s="16"/>
      <c r="L29" s="16"/>
      <c r="M29" s="16"/>
      <c r="N29" s="19"/>
      <c r="O29" s="14"/>
    </row>
    <row r="30" spans="1:15" s="2" customFormat="1" ht="58.5" customHeight="1" hidden="1">
      <c r="A30" s="580"/>
      <c r="B30" s="533"/>
      <c r="C30" s="541"/>
      <c r="D30" s="18"/>
      <c r="E30" s="18"/>
      <c r="F30" s="533"/>
      <c r="G30" s="18"/>
      <c r="H30" s="16"/>
      <c r="I30" s="19"/>
      <c r="J30" s="16"/>
      <c r="K30" s="16"/>
      <c r="L30" s="16"/>
      <c r="M30" s="16"/>
      <c r="N30" s="19"/>
      <c r="O30" s="14"/>
    </row>
    <row r="31" spans="1:15" s="2" customFormat="1" ht="58.5" customHeight="1" hidden="1">
      <c r="A31" s="538"/>
      <c r="B31" s="13"/>
      <c r="C31" s="125"/>
      <c r="D31" s="18"/>
      <c r="E31" s="18"/>
      <c r="F31" s="532"/>
      <c r="G31" s="18"/>
      <c r="H31" s="16"/>
      <c r="I31" s="19"/>
      <c r="J31" s="16"/>
      <c r="K31" s="16"/>
      <c r="L31" s="16"/>
      <c r="M31" s="16"/>
      <c r="N31" s="19"/>
      <c r="O31" s="14"/>
    </row>
    <row r="32" spans="1:15" s="2" customFormat="1" ht="58.5" customHeight="1" hidden="1">
      <c r="A32" s="557"/>
      <c r="B32" s="13"/>
      <c r="C32" s="18"/>
      <c r="D32" s="18"/>
      <c r="E32" s="18"/>
      <c r="F32" s="537"/>
      <c r="G32" s="18"/>
      <c r="H32" s="16"/>
      <c r="I32" s="19"/>
      <c r="J32" s="16"/>
      <c r="K32" s="16"/>
      <c r="L32" s="16"/>
      <c r="M32" s="16"/>
      <c r="N32" s="19"/>
      <c r="O32" s="14"/>
    </row>
    <row r="33" spans="1:15" s="2" customFormat="1" ht="58.5" customHeight="1" hidden="1">
      <c r="A33" s="557"/>
      <c r="B33" s="13"/>
      <c r="C33" s="18"/>
      <c r="D33" s="13"/>
      <c r="E33" s="18"/>
      <c r="F33" s="537"/>
      <c r="G33" s="18"/>
      <c r="H33" s="16"/>
      <c r="I33" s="19"/>
      <c r="J33" s="16"/>
      <c r="K33" s="16"/>
      <c r="L33" s="16"/>
      <c r="M33" s="16"/>
      <c r="N33" s="19"/>
      <c r="O33" s="14"/>
    </row>
    <row r="34" spans="1:15" s="2" customFormat="1" ht="58.5" customHeight="1" hidden="1">
      <c r="A34" s="557"/>
      <c r="B34" s="13"/>
      <c r="C34" s="18"/>
      <c r="D34" s="13"/>
      <c r="E34" s="18"/>
      <c r="F34" s="537"/>
      <c r="G34" s="18"/>
      <c r="H34" s="16"/>
      <c r="I34" s="19"/>
      <c r="J34" s="16"/>
      <c r="K34" s="16"/>
      <c r="L34" s="16"/>
      <c r="M34" s="16"/>
      <c r="N34" s="19"/>
      <c r="O34" s="14"/>
    </row>
    <row r="35" spans="1:15" s="2" customFormat="1" ht="58.5" customHeight="1" hidden="1">
      <c r="A35" s="539"/>
      <c r="B35" s="13"/>
      <c r="C35" s="18"/>
      <c r="D35" s="18"/>
      <c r="E35" s="18"/>
      <c r="F35" s="533"/>
      <c r="G35" s="18"/>
      <c r="H35" s="16"/>
      <c r="I35" s="19"/>
      <c r="J35" s="16"/>
      <c r="K35" s="16"/>
      <c r="L35" s="16"/>
      <c r="M35" s="16"/>
      <c r="N35" s="19"/>
      <c r="O35" s="14"/>
    </row>
    <row r="36" spans="1:15" s="2" customFormat="1" ht="58.5" customHeight="1" hidden="1">
      <c r="A36" s="17"/>
      <c r="B36" s="13"/>
      <c r="C36" s="13"/>
      <c r="D36" s="13"/>
      <c r="E36" s="18"/>
      <c r="F36" s="13"/>
      <c r="G36" s="18"/>
      <c r="H36" s="16"/>
      <c r="I36" s="19"/>
      <c r="J36" s="16"/>
      <c r="K36" s="16"/>
      <c r="L36" s="16"/>
      <c r="M36" s="16"/>
      <c r="N36" s="19"/>
      <c r="O36" s="14"/>
    </row>
    <row r="37" spans="1:15" s="2" customFormat="1" ht="58.5" customHeight="1" hidden="1">
      <c r="A37" s="17"/>
      <c r="B37" s="13"/>
      <c r="C37" s="13"/>
      <c r="D37" s="13"/>
      <c r="E37" s="18"/>
      <c r="F37" s="13"/>
      <c r="G37" s="18"/>
      <c r="H37" s="16"/>
      <c r="I37" s="19"/>
      <c r="J37" s="16"/>
      <c r="K37" s="16"/>
      <c r="L37" s="16"/>
      <c r="M37" s="16"/>
      <c r="N37" s="19"/>
      <c r="O37" s="14"/>
    </row>
    <row r="38" spans="1:15" s="2" customFormat="1" ht="58.5" customHeight="1" hidden="1">
      <c r="A38" s="74"/>
      <c r="B38" s="13"/>
      <c r="C38" s="126"/>
      <c r="D38" s="13"/>
      <c r="E38" s="18"/>
      <c r="F38" s="18"/>
      <c r="G38" s="18"/>
      <c r="H38" s="16"/>
      <c r="I38" s="19"/>
      <c r="J38" s="16"/>
      <c r="K38" s="16"/>
      <c r="L38" s="16"/>
      <c r="M38" s="16"/>
      <c r="N38" s="19"/>
      <c r="O38" s="14"/>
    </row>
    <row r="39" spans="1:15" s="29" customFormat="1" ht="58.5" customHeight="1">
      <c r="A39" s="26" t="s">
        <v>50</v>
      </c>
      <c r="B39" s="27" t="s">
        <v>51</v>
      </c>
      <c r="C39" s="57" t="s">
        <v>38</v>
      </c>
      <c r="D39" s="57" t="s">
        <v>38</v>
      </c>
      <c r="E39" s="57" t="s">
        <v>38</v>
      </c>
      <c r="F39" s="57" t="s">
        <v>38</v>
      </c>
      <c r="G39" s="57" t="s">
        <v>38</v>
      </c>
      <c r="H39" s="85">
        <f>I39+N39+K39</f>
        <v>66101057.34</v>
      </c>
      <c r="I39" s="85">
        <f>I45+I72+I88</f>
        <v>63856733.49</v>
      </c>
      <c r="J39" s="85"/>
      <c r="K39" s="85">
        <f>K90+K92</f>
        <v>1527400</v>
      </c>
      <c r="L39" s="85"/>
      <c r="M39" s="85"/>
      <c r="N39" s="85">
        <f>N120</f>
        <v>716923.85</v>
      </c>
      <c r="O39" s="28">
        <f>O120</f>
        <v>0</v>
      </c>
    </row>
    <row r="40" spans="1:15" s="29" customFormat="1" ht="15.75" customHeight="1">
      <c r="A40" s="17" t="s">
        <v>52</v>
      </c>
      <c r="B40" s="18" t="s">
        <v>53</v>
      </c>
      <c r="C40" s="30" t="s">
        <v>38</v>
      </c>
      <c r="D40" s="30" t="s">
        <v>38</v>
      </c>
      <c r="E40" s="30" t="s">
        <v>38</v>
      </c>
      <c r="F40" s="30" t="s">
        <v>38</v>
      </c>
      <c r="G40" s="30" t="s">
        <v>38</v>
      </c>
      <c r="H40" s="16">
        <f>I40+N40+K40</f>
        <v>45668900</v>
      </c>
      <c r="I40" s="16">
        <f>I41+I42</f>
        <v>45668900</v>
      </c>
      <c r="J40" s="16"/>
      <c r="K40" s="16"/>
      <c r="L40" s="16"/>
      <c r="M40" s="16"/>
      <c r="N40" s="16">
        <v>0</v>
      </c>
      <c r="O40" s="15">
        <v>0</v>
      </c>
    </row>
    <row r="41" spans="1:15" s="29" customFormat="1" ht="21" customHeight="1">
      <c r="A41" s="31" t="s">
        <v>54</v>
      </c>
      <c r="B41" s="18" t="s">
        <v>55</v>
      </c>
      <c r="C41" s="30" t="s">
        <v>38</v>
      </c>
      <c r="D41" s="30" t="s">
        <v>38</v>
      </c>
      <c r="E41" s="30" t="s">
        <v>38</v>
      </c>
      <c r="F41" s="30" t="s">
        <v>38</v>
      </c>
      <c r="G41" s="30" t="s">
        <v>38</v>
      </c>
      <c r="H41" s="16">
        <f>I41+N41</f>
        <v>45397800</v>
      </c>
      <c r="I41" s="16">
        <f>I46+I47+I48+I49+I50+I51</f>
        <v>45397800</v>
      </c>
      <c r="J41" s="16"/>
      <c r="K41" s="16"/>
      <c r="L41" s="16"/>
      <c r="M41" s="16"/>
      <c r="N41" s="16">
        <v>0</v>
      </c>
      <c r="O41" s="15">
        <v>0</v>
      </c>
    </row>
    <row r="42" spans="1:15" s="29" customFormat="1" ht="21" customHeight="1">
      <c r="A42" s="17" t="s">
        <v>56</v>
      </c>
      <c r="B42" s="18" t="s">
        <v>57</v>
      </c>
      <c r="C42" s="30" t="s">
        <v>38</v>
      </c>
      <c r="D42" s="30" t="s">
        <v>38</v>
      </c>
      <c r="E42" s="30" t="s">
        <v>38</v>
      </c>
      <c r="F42" s="30" t="s">
        <v>38</v>
      </c>
      <c r="G42" s="30" t="s">
        <v>38</v>
      </c>
      <c r="H42" s="16"/>
      <c r="I42" s="16">
        <f>I52+I53+I54</f>
        <v>271100</v>
      </c>
      <c r="J42" s="16"/>
      <c r="K42" s="16"/>
      <c r="L42" s="16"/>
      <c r="M42" s="16"/>
      <c r="N42" s="16"/>
      <c r="O42" s="15"/>
    </row>
    <row r="43" spans="1:15" s="29" customFormat="1" ht="21" customHeight="1">
      <c r="A43" s="17" t="s">
        <v>58</v>
      </c>
      <c r="B43" s="18" t="s">
        <v>59</v>
      </c>
      <c r="C43" s="30" t="s">
        <v>38</v>
      </c>
      <c r="D43" s="30" t="s">
        <v>38</v>
      </c>
      <c r="E43" s="30" t="s">
        <v>38</v>
      </c>
      <c r="F43" s="30" t="s">
        <v>38</v>
      </c>
      <c r="G43" s="30" t="s">
        <v>38</v>
      </c>
      <c r="H43" s="16">
        <f>I43+N43+K43</f>
        <v>0</v>
      </c>
      <c r="I43" s="16"/>
      <c r="J43" s="16"/>
      <c r="K43" s="16"/>
      <c r="L43" s="16"/>
      <c r="M43" s="16"/>
      <c r="N43" s="16">
        <v>0</v>
      </c>
      <c r="O43" s="15">
        <v>0</v>
      </c>
    </row>
    <row r="44" spans="1:15" s="29" customFormat="1" ht="13.5" customHeight="1" hidden="1">
      <c r="A44" s="17" t="s">
        <v>60</v>
      </c>
      <c r="B44" s="18" t="s">
        <v>61</v>
      </c>
      <c r="C44" s="30" t="s">
        <v>38</v>
      </c>
      <c r="D44" s="30" t="s">
        <v>38</v>
      </c>
      <c r="E44" s="30" t="s">
        <v>38</v>
      </c>
      <c r="F44" s="30" t="s">
        <v>38</v>
      </c>
      <c r="G44" s="30" t="s">
        <v>38</v>
      </c>
      <c r="H44" s="16">
        <v>0</v>
      </c>
      <c r="I44" s="16">
        <v>0</v>
      </c>
      <c r="J44" s="16"/>
      <c r="K44" s="16"/>
      <c r="L44" s="16"/>
      <c r="M44" s="16"/>
      <c r="N44" s="16"/>
      <c r="O44" s="25"/>
    </row>
    <row r="45" spans="1:15" s="29" customFormat="1" ht="37.5" customHeight="1">
      <c r="A45" s="544" t="s">
        <v>122</v>
      </c>
      <c r="B45" s="546"/>
      <c r="C45" s="32" t="s">
        <v>12</v>
      </c>
      <c r="D45" s="9"/>
      <c r="E45" s="32"/>
      <c r="F45" s="9"/>
      <c r="G45" s="9"/>
      <c r="H45" s="94">
        <f>SUM(H47:H71)</f>
        <v>49572500</v>
      </c>
      <c r="I45" s="94">
        <f>SUM(I46:I71)</f>
        <v>50085400</v>
      </c>
      <c r="J45" s="11"/>
      <c r="K45" s="11" t="s">
        <v>62</v>
      </c>
      <c r="L45" s="11"/>
      <c r="M45" s="11"/>
      <c r="N45" s="11" t="s">
        <v>62</v>
      </c>
      <c r="O45" s="33"/>
    </row>
    <row r="46" spans="1:15" s="29" customFormat="1" ht="18" customHeight="1">
      <c r="A46" s="550" t="s">
        <v>1</v>
      </c>
      <c r="B46" s="21"/>
      <c r="C46" s="18" t="s">
        <v>189</v>
      </c>
      <c r="D46" s="553" t="s">
        <v>43</v>
      </c>
      <c r="E46" s="530" t="s">
        <v>100</v>
      </c>
      <c r="F46" s="530" t="s">
        <v>55</v>
      </c>
      <c r="G46" s="530" t="s">
        <v>64</v>
      </c>
      <c r="H46" s="16">
        <f aca="true" t="shared" si="1" ref="H46:H87">I46</f>
        <v>512900</v>
      </c>
      <c r="I46" s="16">
        <v>512900</v>
      </c>
      <c r="J46" s="16"/>
      <c r="K46" s="16"/>
      <c r="L46" s="16"/>
      <c r="M46" s="16"/>
      <c r="N46" s="16"/>
      <c r="O46" s="33"/>
    </row>
    <row r="47" spans="1:15" s="29" customFormat="1" ht="14.25" customHeight="1">
      <c r="A47" s="551"/>
      <c r="B47" s="50"/>
      <c r="C47" s="111" t="s">
        <v>200</v>
      </c>
      <c r="D47" s="554"/>
      <c r="E47" s="536"/>
      <c r="F47" s="536"/>
      <c r="G47" s="536"/>
      <c r="H47" s="122">
        <f t="shared" si="1"/>
        <v>2100000</v>
      </c>
      <c r="I47" s="112">
        <v>2100000</v>
      </c>
      <c r="J47" s="122"/>
      <c r="K47" s="51" t="s">
        <v>38</v>
      </c>
      <c r="L47" s="51" t="s">
        <v>38</v>
      </c>
      <c r="M47" s="51" t="s">
        <v>38</v>
      </c>
      <c r="N47" s="51" t="s">
        <v>38</v>
      </c>
      <c r="O47" s="13" t="s">
        <v>38</v>
      </c>
    </row>
    <row r="48" spans="1:15" s="29" customFormat="1" ht="14.25" customHeight="1">
      <c r="A48" s="552"/>
      <c r="B48" s="50"/>
      <c r="C48" s="114" t="s">
        <v>201</v>
      </c>
      <c r="D48" s="555"/>
      <c r="E48" s="531"/>
      <c r="F48" s="531"/>
      <c r="G48" s="531"/>
      <c r="H48" s="122">
        <f t="shared" si="1"/>
        <v>32300000</v>
      </c>
      <c r="I48" s="116">
        <v>32300000</v>
      </c>
      <c r="J48" s="122"/>
      <c r="K48" s="51"/>
      <c r="L48" s="51"/>
      <c r="M48" s="51"/>
      <c r="N48" s="51"/>
      <c r="O48" s="13"/>
    </row>
    <row r="49" spans="1:15" s="29" customFormat="1" ht="12.75">
      <c r="A49" s="550" t="s">
        <v>2</v>
      </c>
      <c r="B49" s="50"/>
      <c r="C49" s="18" t="s">
        <v>189</v>
      </c>
      <c r="D49" s="553" t="s">
        <v>43</v>
      </c>
      <c r="E49" s="530" t="s">
        <v>180</v>
      </c>
      <c r="F49" s="530" t="s">
        <v>66</v>
      </c>
      <c r="G49" s="530" t="s">
        <v>67</v>
      </c>
      <c r="H49" s="122">
        <f t="shared" si="1"/>
        <v>154900</v>
      </c>
      <c r="I49" s="16">
        <v>154900</v>
      </c>
      <c r="J49" s="122"/>
      <c r="K49" s="51" t="s">
        <v>38</v>
      </c>
      <c r="L49" s="51" t="s">
        <v>38</v>
      </c>
      <c r="M49" s="51" t="s">
        <v>38</v>
      </c>
      <c r="N49" s="51" t="s">
        <v>38</v>
      </c>
      <c r="O49" s="13"/>
    </row>
    <row r="50" spans="1:15" s="29" customFormat="1" ht="12.75">
      <c r="A50" s="551"/>
      <c r="B50" s="50"/>
      <c r="C50" s="111" t="s">
        <v>200</v>
      </c>
      <c r="D50" s="554"/>
      <c r="E50" s="536"/>
      <c r="F50" s="536"/>
      <c r="G50" s="536"/>
      <c r="H50" s="122">
        <f t="shared" si="1"/>
        <v>630000</v>
      </c>
      <c r="I50" s="113">
        <v>630000</v>
      </c>
      <c r="J50" s="122"/>
      <c r="K50" s="51"/>
      <c r="L50" s="51"/>
      <c r="M50" s="51"/>
      <c r="N50" s="51"/>
      <c r="O50" s="13"/>
    </row>
    <row r="51" spans="1:15" s="29" customFormat="1" ht="12.75">
      <c r="A51" s="552"/>
      <c r="B51" s="50"/>
      <c r="C51" s="114" t="s">
        <v>201</v>
      </c>
      <c r="D51" s="555"/>
      <c r="E51" s="531"/>
      <c r="F51" s="531"/>
      <c r="G51" s="531"/>
      <c r="H51" s="122">
        <f t="shared" si="1"/>
        <v>9700000</v>
      </c>
      <c r="I51" s="115">
        <v>9700000</v>
      </c>
      <c r="J51" s="122"/>
      <c r="K51" s="51"/>
      <c r="L51" s="51"/>
      <c r="M51" s="51"/>
      <c r="N51" s="51"/>
      <c r="O51" s="13"/>
    </row>
    <row r="52" spans="1:15" s="29" customFormat="1" ht="25.5" customHeight="1">
      <c r="A52" s="550" t="s">
        <v>190</v>
      </c>
      <c r="B52" s="50"/>
      <c r="C52" s="18" t="s">
        <v>189</v>
      </c>
      <c r="D52" s="553" t="s">
        <v>43</v>
      </c>
      <c r="E52" s="530" t="s">
        <v>180</v>
      </c>
      <c r="F52" s="530" t="s">
        <v>178</v>
      </c>
      <c r="G52" s="530" t="s">
        <v>64</v>
      </c>
      <c r="H52" s="122">
        <f t="shared" si="1"/>
        <v>2100</v>
      </c>
      <c r="I52" s="16">
        <v>2100</v>
      </c>
      <c r="J52" s="122"/>
      <c r="K52" s="51" t="s">
        <v>38</v>
      </c>
      <c r="L52" s="51" t="s">
        <v>38</v>
      </c>
      <c r="M52" s="51" t="s">
        <v>38</v>
      </c>
      <c r="N52" s="51" t="s">
        <v>38</v>
      </c>
      <c r="O52" s="13" t="s">
        <v>38</v>
      </c>
    </row>
    <row r="53" spans="1:15" s="29" customFormat="1" ht="12.75">
      <c r="A53" s="551"/>
      <c r="B53" s="50"/>
      <c r="C53" s="111" t="s">
        <v>200</v>
      </c>
      <c r="D53" s="554"/>
      <c r="E53" s="536"/>
      <c r="F53" s="536"/>
      <c r="G53" s="536"/>
      <c r="H53" s="122">
        <f t="shared" si="1"/>
        <v>9000</v>
      </c>
      <c r="I53" s="113">
        <v>9000</v>
      </c>
      <c r="J53" s="122"/>
      <c r="K53" s="51"/>
      <c r="L53" s="51"/>
      <c r="M53" s="51"/>
      <c r="N53" s="51"/>
      <c r="O53" s="13"/>
    </row>
    <row r="54" spans="1:15" s="29" customFormat="1" ht="12.75">
      <c r="A54" s="552"/>
      <c r="B54" s="50"/>
      <c r="C54" s="114" t="s">
        <v>201</v>
      </c>
      <c r="D54" s="555"/>
      <c r="E54" s="531"/>
      <c r="F54" s="531"/>
      <c r="G54" s="531"/>
      <c r="H54" s="122">
        <f t="shared" si="1"/>
        <v>260000</v>
      </c>
      <c r="I54" s="115">
        <v>260000</v>
      </c>
      <c r="J54" s="122"/>
      <c r="K54" s="51"/>
      <c r="L54" s="51"/>
      <c r="M54" s="51"/>
      <c r="N54" s="51"/>
      <c r="O54" s="13"/>
    </row>
    <row r="55" spans="1:15" s="29" customFormat="1" ht="15" customHeight="1">
      <c r="A55" s="581" t="s">
        <v>3</v>
      </c>
      <c r="B55" s="50"/>
      <c r="C55" s="18" t="s">
        <v>189</v>
      </c>
      <c r="D55" s="553" t="s">
        <v>43</v>
      </c>
      <c r="E55" s="530" t="s">
        <v>180</v>
      </c>
      <c r="F55" s="530" t="s">
        <v>68</v>
      </c>
      <c r="G55" s="530" t="s">
        <v>69</v>
      </c>
      <c r="H55" s="122">
        <f t="shared" si="1"/>
        <v>60000</v>
      </c>
      <c r="I55" s="97">
        <v>60000</v>
      </c>
      <c r="J55" s="122"/>
      <c r="K55" s="51" t="s">
        <v>38</v>
      </c>
      <c r="L55" s="51" t="s">
        <v>38</v>
      </c>
      <c r="M55" s="51" t="s">
        <v>38</v>
      </c>
      <c r="N55" s="51" t="s">
        <v>38</v>
      </c>
      <c r="O55" s="13" t="s">
        <v>38</v>
      </c>
    </row>
    <row r="56" spans="1:15" s="29" customFormat="1" ht="15" customHeight="1">
      <c r="A56" s="582"/>
      <c r="B56" s="71"/>
      <c r="C56" s="114" t="s">
        <v>201</v>
      </c>
      <c r="D56" s="555"/>
      <c r="E56" s="531"/>
      <c r="F56" s="531"/>
      <c r="G56" s="531"/>
      <c r="H56" s="122">
        <f t="shared" si="1"/>
        <v>100000</v>
      </c>
      <c r="I56" s="116">
        <v>100000</v>
      </c>
      <c r="J56" s="122"/>
      <c r="K56" s="51"/>
      <c r="L56" s="51"/>
      <c r="M56" s="51"/>
      <c r="N56" s="51"/>
      <c r="O56" s="13"/>
    </row>
    <row r="57" spans="1:15" s="29" customFormat="1" ht="15" customHeight="1">
      <c r="A57" s="576" t="s">
        <v>158</v>
      </c>
      <c r="B57" s="71"/>
      <c r="C57" s="18" t="s">
        <v>189</v>
      </c>
      <c r="D57" s="50" t="s">
        <v>43</v>
      </c>
      <c r="E57" s="64" t="s">
        <v>180</v>
      </c>
      <c r="F57" s="64" t="s">
        <v>71</v>
      </c>
      <c r="G57" s="110" t="s">
        <v>65</v>
      </c>
      <c r="H57" s="122">
        <f t="shared" si="1"/>
        <v>5000</v>
      </c>
      <c r="I57" s="97">
        <v>5000</v>
      </c>
      <c r="J57" s="122"/>
      <c r="K57" s="51"/>
      <c r="L57" s="51"/>
      <c r="M57" s="51"/>
      <c r="N57" s="51"/>
      <c r="O57" s="13"/>
    </row>
    <row r="58" spans="1:15" s="29" customFormat="1" ht="12.75">
      <c r="A58" s="577"/>
      <c r="B58" s="71"/>
      <c r="C58" s="18" t="s">
        <v>189</v>
      </c>
      <c r="D58" s="553" t="s">
        <v>43</v>
      </c>
      <c r="E58" s="530" t="s">
        <v>180</v>
      </c>
      <c r="F58" s="530" t="s">
        <v>71</v>
      </c>
      <c r="G58" s="530" t="s">
        <v>69</v>
      </c>
      <c r="H58" s="122">
        <f t="shared" si="1"/>
        <v>727700</v>
      </c>
      <c r="I58" s="16">
        <f>4500+142600+318300+188400+3900+50000+20000</f>
        <v>727700</v>
      </c>
      <c r="J58" s="122"/>
      <c r="K58" s="51" t="s">
        <v>38</v>
      </c>
      <c r="L58" s="51" t="s">
        <v>38</v>
      </c>
      <c r="M58" s="51" t="s">
        <v>38</v>
      </c>
      <c r="N58" s="51" t="s">
        <v>38</v>
      </c>
      <c r="O58" s="13"/>
    </row>
    <row r="59" spans="1:15" s="29" customFormat="1" ht="12.75">
      <c r="A59" s="109"/>
      <c r="B59" s="71"/>
      <c r="C59" s="111" t="s">
        <v>200</v>
      </c>
      <c r="D59" s="555"/>
      <c r="E59" s="531"/>
      <c r="F59" s="531"/>
      <c r="G59" s="531"/>
      <c r="H59" s="122">
        <f t="shared" si="1"/>
        <v>5000</v>
      </c>
      <c r="I59" s="113">
        <v>5000</v>
      </c>
      <c r="J59" s="122"/>
      <c r="K59" s="51"/>
      <c r="L59" s="51"/>
      <c r="M59" s="51"/>
      <c r="N59" s="51"/>
      <c r="O59" s="13"/>
    </row>
    <row r="60" spans="1:15" s="29" customFormat="1" ht="13.5" customHeight="1">
      <c r="A60" s="581" t="s">
        <v>191</v>
      </c>
      <c r="B60" s="50"/>
      <c r="C60" s="18" t="s">
        <v>189</v>
      </c>
      <c r="D60" s="553" t="s">
        <v>43</v>
      </c>
      <c r="E60" s="530" t="s">
        <v>180</v>
      </c>
      <c r="F60" s="530" t="s">
        <v>73</v>
      </c>
      <c r="G60" s="530" t="s">
        <v>69</v>
      </c>
      <c r="H60" s="122">
        <f t="shared" si="1"/>
        <v>40000</v>
      </c>
      <c r="I60" s="16">
        <v>40000</v>
      </c>
      <c r="J60" s="122"/>
      <c r="K60" s="51" t="s">
        <v>38</v>
      </c>
      <c r="L60" s="51" t="s">
        <v>38</v>
      </c>
      <c r="M60" s="51" t="s">
        <v>38</v>
      </c>
      <c r="N60" s="51" t="s">
        <v>38</v>
      </c>
      <c r="O60" s="13" t="s">
        <v>38</v>
      </c>
    </row>
    <row r="61" spans="1:15" s="29" customFormat="1" ht="13.5" customHeight="1">
      <c r="A61" s="584"/>
      <c r="B61" s="50"/>
      <c r="C61" s="111" t="s">
        <v>200</v>
      </c>
      <c r="D61" s="554"/>
      <c r="E61" s="536"/>
      <c r="F61" s="536"/>
      <c r="G61" s="536"/>
      <c r="H61" s="122">
        <f t="shared" si="1"/>
        <v>50000</v>
      </c>
      <c r="I61" s="113">
        <v>50000</v>
      </c>
      <c r="J61" s="122"/>
      <c r="K61" s="51"/>
      <c r="L61" s="51"/>
      <c r="M61" s="51"/>
      <c r="N61" s="51"/>
      <c r="O61" s="13"/>
    </row>
    <row r="62" spans="1:15" s="29" customFormat="1" ht="13.5" customHeight="1">
      <c r="A62" s="582"/>
      <c r="B62" s="50"/>
      <c r="C62" s="114" t="s">
        <v>201</v>
      </c>
      <c r="D62" s="555"/>
      <c r="E62" s="531"/>
      <c r="F62" s="531"/>
      <c r="G62" s="531"/>
      <c r="H62" s="122">
        <f t="shared" si="1"/>
        <v>2600000</v>
      </c>
      <c r="I62" s="115">
        <v>2600000</v>
      </c>
      <c r="J62" s="122"/>
      <c r="K62" s="51"/>
      <c r="L62" s="51"/>
      <c r="M62" s="51"/>
      <c r="N62" s="51"/>
      <c r="O62" s="13"/>
    </row>
    <row r="63" spans="1:15" s="29" customFormat="1" ht="12.75" customHeight="1">
      <c r="A63" s="70" t="s">
        <v>192</v>
      </c>
      <c r="B63" s="50"/>
      <c r="C63" s="18" t="s">
        <v>189</v>
      </c>
      <c r="D63" s="50" t="s">
        <v>43</v>
      </c>
      <c r="E63" s="64" t="s">
        <v>180</v>
      </c>
      <c r="F63" s="64" t="s">
        <v>173</v>
      </c>
      <c r="G63" s="64" t="s">
        <v>69</v>
      </c>
      <c r="H63" s="122">
        <f t="shared" si="1"/>
        <v>5000</v>
      </c>
      <c r="I63" s="16">
        <v>5000</v>
      </c>
      <c r="J63" s="122"/>
      <c r="K63" s="51" t="s">
        <v>38</v>
      </c>
      <c r="L63" s="51" t="s">
        <v>38</v>
      </c>
      <c r="M63" s="51" t="s">
        <v>38</v>
      </c>
      <c r="N63" s="51" t="s">
        <v>38</v>
      </c>
      <c r="O63" s="13" t="s">
        <v>38</v>
      </c>
    </row>
    <row r="64" spans="1:15" s="29" customFormat="1" ht="12.75" customHeight="1">
      <c r="A64" s="70" t="s">
        <v>185</v>
      </c>
      <c r="B64" s="50"/>
      <c r="C64" s="18" t="s">
        <v>189</v>
      </c>
      <c r="D64" s="50" t="s">
        <v>43</v>
      </c>
      <c r="E64" s="64" t="s">
        <v>180</v>
      </c>
      <c r="F64" s="64" t="s">
        <v>193</v>
      </c>
      <c r="G64" s="64" t="s">
        <v>69</v>
      </c>
      <c r="H64" s="122">
        <f t="shared" si="1"/>
        <v>167900</v>
      </c>
      <c r="I64" s="16">
        <v>167900</v>
      </c>
      <c r="J64" s="122"/>
      <c r="K64" s="51" t="s">
        <v>38</v>
      </c>
      <c r="L64" s="51" t="s">
        <v>38</v>
      </c>
      <c r="M64" s="51" t="s">
        <v>38</v>
      </c>
      <c r="N64" s="51" t="s">
        <v>38</v>
      </c>
      <c r="O64" s="13" t="s">
        <v>38</v>
      </c>
    </row>
    <row r="65" spans="1:15" s="29" customFormat="1" ht="12.75" customHeight="1">
      <c r="A65" s="581" t="s">
        <v>183</v>
      </c>
      <c r="B65" s="50"/>
      <c r="C65" s="18" t="s">
        <v>189</v>
      </c>
      <c r="D65" s="553" t="s">
        <v>43</v>
      </c>
      <c r="E65" s="530" t="s">
        <v>180</v>
      </c>
      <c r="F65" s="530" t="s">
        <v>179</v>
      </c>
      <c r="G65" s="530" t="s">
        <v>69</v>
      </c>
      <c r="H65" s="122">
        <f t="shared" si="1"/>
        <v>50000</v>
      </c>
      <c r="I65" s="16">
        <v>50000</v>
      </c>
      <c r="J65" s="122"/>
      <c r="K65" s="51" t="s">
        <v>38</v>
      </c>
      <c r="L65" s="51" t="s">
        <v>38</v>
      </c>
      <c r="M65" s="51" t="s">
        <v>38</v>
      </c>
      <c r="N65" s="51" t="s">
        <v>38</v>
      </c>
      <c r="O65" s="13" t="s">
        <v>38</v>
      </c>
    </row>
    <row r="66" spans="1:15" s="29" customFormat="1" ht="12.75" customHeight="1">
      <c r="A66" s="582"/>
      <c r="B66" s="50"/>
      <c r="C66" s="114" t="s">
        <v>201</v>
      </c>
      <c r="D66" s="555"/>
      <c r="E66" s="531"/>
      <c r="F66" s="531"/>
      <c r="G66" s="531"/>
      <c r="H66" s="122">
        <f t="shared" si="1"/>
        <v>350000</v>
      </c>
      <c r="I66" s="115">
        <v>350000</v>
      </c>
      <c r="J66" s="122"/>
      <c r="K66" s="51"/>
      <c r="L66" s="51"/>
      <c r="M66" s="51"/>
      <c r="N66" s="51"/>
      <c r="O66" s="13"/>
    </row>
    <row r="67" spans="1:15" s="29" customFormat="1" ht="24.75" customHeight="1">
      <c r="A67" s="70" t="s">
        <v>195</v>
      </c>
      <c r="B67" s="50"/>
      <c r="C67" s="18" t="s">
        <v>189</v>
      </c>
      <c r="D67" s="50" t="s">
        <v>43</v>
      </c>
      <c r="E67" s="64" t="s">
        <v>180</v>
      </c>
      <c r="F67" s="64" t="s">
        <v>194</v>
      </c>
      <c r="G67" s="64" t="s">
        <v>69</v>
      </c>
      <c r="H67" s="122">
        <f t="shared" si="1"/>
        <v>120900</v>
      </c>
      <c r="I67" s="16">
        <v>120900</v>
      </c>
      <c r="J67" s="122"/>
      <c r="K67" s="51" t="s">
        <v>38</v>
      </c>
      <c r="L67" s="51" t="s">
        <v>38</v>
      </c>
      <c r="M67" s="51" t="s">
        <v>38</v>
      </c>
      <c r="N67" s="51" t="s">
        <v>38</v>
      </c>
      <c r="O67" s="13" t="s">
        <v>38</v>
      </c>
    </row>
    <row r="68" spans="1:15" s="29" customFormat="1" ht="12.75" customHeight="1">
      <c r="A68" s="581" t="s">
        <v>196</v>
      </c>
      <c r="B68" s="50"/>
      <c r="C68" s="18" t="s">
        <v>189</v>
      </c>
      <c r="D68" s="553" t="s">
        <v>43</v>
      </c>
      <c r="E68" s="530" t="s">
        <v>180</v>
      </c>
      <c r="F68" s="530" t="s">
        <v>172</v>
      </c>
      <c r="G68" s="530" t="s">
        <v>69</v>
      </c>
      <c r="H68" s="122">
        <f t="shared" si="1"/>
        <v>35000</v>
      </c>
      <c r="I68" s="97">
        <v>35000</v>
      </c>
      <c r="J68" s="122"/>
      <c r="K68" s="51" t="s">
        <v>38</v>
      </c>
      <c r="L68" s="51"/>
      <c r="M68" s="51"/>
      <c r="N68" s="51" t="s">
        <v>38</v>
      </c>
      <c r="O68" s="13"/>
    </row>
    <row r="69" spans="1:15" s="29" customFormat="1" ht="12.75">
      <c r="A69" s="584"/>
      <c r="B69" s="18"/>
      <c r="C69" s="111" t="s">
        <v>200</v>
      </c>
      <c r="D69" s="554"/>
      <c r="E69" s="536"/>
      <c r="F69" s="536"/>
      <c r="G69" s="536"/>
      <c r="H69" s="16">
        <f t="shared" si="1"/>
        <v>60000</v>
      </c>
      <c r="I69" s="113">
        <v>60000</v>
      </c>
      <c r="J69" s="16"/>
      <c r="K69" s="19"/>
      <c r="L69" s="19"/>
      <c r="M69" s="19"/>
      <c r="N69" s="19"/>
      <c r="O69" s="13" t="s">
        <v>38</v>
      </c>
    </row>
    <row r="70" spans="1:15" s="29" customFormat="1" ht="12.75">
      <c r="A70" s="582"/>
      <c r="B70" s="18"/>
      <c r="C70" s="114" t="s">
        <v>201</v>
      </c>
      <c r="D70" s="555"/>
      <c r="E70" s="531"/>
      <c r="F70" s="531"/>
      <c r="G70" s="531"/>
      <c r="H70" s="16">
        <f t="shared" si="1"/>
        <v>0</v>
      </c>
      <c r="I70" s="115"/>
      <c r="J70" s="16"/>
      <c r="K70" s="19"/>
      <c r="L70" s="19"/>
      <c r="M70" s="19"/>
      <c r="N70" s="19"/>
      <c r="O70" s="13"/>
    </row>
    <row r="71" spans="1:15" s="29" customFormat="1" ht="24.75" customHeight="1">
      <c r="A71" s="31" t="s">
        <v>202</v>
      </c>
      <c r="B71" s="18"/>
      <c r="C71" s="114" t="s">
        <v>201</v>
      </c>
      <c r="D71" s="50" t="s">
        <v>43</v>
      </c>
      <c r="E71" s="13" t="s">
        <v>180</v>
      </c>
      <c r="F71" s="64" t="s">
        <v>176</v>
      </c>
      <c r="G71" s="13" t="s">
        <v>69</v>
      </c>
      <c r="H71" s="16">
        <f t="shared" si="1"/>
        <v>40000</v>
      </c>
      <c r="I71" s="116">
        <v>40000</v>
      </c>
      <c r="J71" s="16"/>
      <c r="K71" s="19"/>
      <c r="L71" s="19"/>
      <c r="M71" s="19"/>
      <c r="N71" s="19"/>
      <c r="O71" s="13"/>
    </row>
    <row r="72" spans="1:15" s="29" customFormat="1" ht="32.25" customHeight="1">
      <c r="A72" s="544" t="s">
        <v>121</v>
      </c>
      <c r="B72" s="546"/>
      <c r="C72" s="55" t="s">
        <v>13</v>
      </c>
      <c r="D72" s="9"/>
      <c r="E72" s="55"/>
      <c r="F72" s="9"/>
      <c r="G72" s="9"/>
      <c r="H72" s="56">
        <f t="shared" si="1"/>
        <v>13623333.49</v>
      </c>
      <c r="I72" s="56">
        <f>SUM(I73:J87)</f>
        <v>13623333.49</v>
      </c>
      <c r="J72" s="11"/>
      <c r="K72" s="11" t="s">
        <v>62</v>
      </c>
      <c r="L72" s="11"/>
      <c r="M72" s="11"/>
      <c r="N72" s="11" t="s">
        <v>62</v>
      </c>
      <c r="O72" s="33"/>
    </row>
    <row r="73" spans="1:15" s="29" customFormat="1" ht="18.75" customHeight="1">
      <c r="A73" s="103" t="s">
        <v>4</v>
      </c>
      <c r="B73" s="106"/>
      <c r="C73" s="13" t="s">
        <v>197</v>
      </c>
      <c r="D73" s="18" t="s">
        <v>43</v>
      </c>
      <c r="E73" s="107" t="s">
        <v>180</v>
      </c>
      <c r="F73" s="18" t="s">
        <v>70</v>
      </c>
      <c r="G73" s="18" t="s">
        <v>69</v>
      </c>
      <c r="H73" s="16">
        <f t="shared" si="1"/>
        <v>25000</v>
      </c>
      <c r="I73" s="16">
        <v>25000</v>
      </c>
      <c r="J73" s="16"/>
      <c r="K73" s="16"/>
      <c r="L73" s="16"/>
      <c r="M73" s="16"/>
      <c r="N73" s="16"/>
      <c r="O73" s="33"/>
    </row>
    <row r="74" spans="1:15" s="29" customFormat="1" ht="21" customHeight="1">
      <c r="A74" s="31" t="s">
        <v>5</v>
      </c>
      <c r="B74" s="18"/>
      <c r="C74" s="13" t="s">
        <v>197</v>
      </c>
      <c r="D74" s="18" t="s">
        <v>43</v>
      </c>
      <c r="E74" s="18" t="s">
        <v>100</v>
      </c>
      <c r="F74" s="18" t="s">
        <v>75</v>
      </c>
      <c r="G74" s="18" t="s">
        <v>69</v>
      </c>
      <c r="H74" s="16">
        <f t="shared" si="1"/>
        <v>6375600</v>
      </c>
      <c r="I74" s="16">
        <f>5143000+1087600+145000</f>
        <v>6375600</v>
      </c>
      <c r="J74" s="16"/>
      <c r="K74" s="19" t="s">
        <v>38</v>
      </c>
      <c r="L74" s="19" t="s">
        <v>38</v>
      </c>
      <c r="M74" s="19" t="s">
        <v>38</v>
      </c>
      <c r="N74" s="19" t="s">
        <v>38</v>
      </c>
      <c r="O74" s="19" t="s">
        <v>38</v>
      </c>
    </row>
    <row r="75" spans="1:15" s="29" customFormat="1" ht="21" customHeight="1">
      <c r="A75" s="105" t="s">
        <v>198</v>
      </c>
      <c r="B75" s="18"/>
      <c r="C75" s="13" t="s">
        <v>197</v>
      </c>
      <c r="D75" s="18" t="s">
        <v>43</v>
      </c>
      <c r="E75" s="104" t="s">
        <v>180</v>
      </c>
      <c r="F75" s="104" t="s">
        <v>199</v>
      </c>
      <c r="G75" s="104" t="s">
        <v>69</v>
      </c>
      <c r="H75" s="16">
        <f t="shared" si="1"/>
        <v>157800</v>
      </c>
      <c r="I75" s="16">
        <f>87800+70000</f>
        <v>157800</v>
      </c>
      <c r="J75" s="16"/>
      <c r="K75" s="19"/>
      <c r="L75" s="19"/>
      <c r="M75" s="19"/>
      <c r="N75" s="19"/>
      <c r="O75" s="19"/>
    </row>
    <row r="76" spans="1:15" s="29" customFormat="1" ht="14.25" customHeight="1">
      <c r="A76" s="534" t="s">
        <v>6</v>
      </c>
      <c r="B76" s="18"/>
      <c r="C76" s="13" t="s">
        <v>197</v>
      </c>
      <c r="D76" s="540" t="s">
        <v>43</v>
      </c>
      <c r="E76" s="532" t="s">
        <v>100</v>
      </c>
      <c r="F76" s="532" t="s">
        <v>76</v>
      </c>
      <c r="G76" s="532" t="s">
        <v>69</v>
      </c>
      <c r="H76" s="16">
        <f t="shared" si="1"/>
        <v>847133.49</v>
      </c>
      <c r="I76" s="89">
        <f>35000+54000+6500+54000+159000+52900+59800+75000+182600+32200+136133.49</f>
        <v>847133.49</v>
      </c>
      <c r="J76" s="16"/>
      <c r="K76" s="19" t="s">
        <v>38</v>
      </c>
      <c r="L76" s="19" t="s">
        <v>38</v>
      </c>
      <c r="M76" s="19" t="s">
        <v>38</v>
      </c>
      <c r="N76" s="19" t="s">
        <v>38</v>
      </c>
      <c r="O76" s="13" t="s">
        <v>38</v>
      </c>
    </row>
    <row r="77" spans="1:15" s="29" customFormat="1" ht="13.5" customHeight="1">
      <c r="A77" s="535"/>
      <c r="B77" s="18"/>
      <c r="C77" s="111" t="s">
        <v>203</v>
      </c>
      <c r="D77" s="541"/>
      <c r="E77" s="533"/>
      <c r="F77" s="533"/>
      <c r="G77" s="533"/>
      <c r="H77" s="16">
        <f t="shared" si="1"/>
        <v>3366000</v>
      </c>
      <c r="I77" s="120">
        <f>3100000+266000</f>
        <v>3366000</v>
      </c>
      <c r="J77" s="16"/>
      <c r="K77" s="19"/>
      <c r="L77" s="19"/>
      <c r="M77" s="19"/>
      <c r="N77" s="19"/>
      <c r="O77" s="13"/>
    </row>
    <row r="78" spans="1:15" s="29" customFormat="1" ht="17.25" customHeight="1">
      <c r="A78" s="47" t="s">
        <v>7</v>
      </c>
      <c r="B78" s="18"/>
      <c r="C78" s="13" t="s">
        <v>197</v>
      </c>
      <c r="D78" s="18" t="s">
        <v>43</v>
      </c>
      <c r="E78" s="117" t="s">
        <v>100</v>
      </c>
      <c r="F78" s="117" t="s">
        <v>71</v>
      </c>
      <c r="G78" s="117" t="s">
        <v>69</v>
      </c>
      <c r="H78" s="16">
        <f t="shared" si="1"/>
        <v>2277900</v>
      </c>
      <c r="I78" s="108">
        <f>230500+32500+12000+2002900</f>
        <v>2277900</v>
      </c>
      <c r="J78" s="16"/>
      <c r="K78" s="19" t="s">
        <v>38</v>
      </c>
      <c r="L78" s="19" t="s">
        <v>38</v>
      </c>
      <c r="M78" s="19" t="s">
        <v>38</v>
      </c>
      <c r="N78" s="19" t="s">
        <v>38</v>
      </c>
      <c r="O78" s="13" t="s">
        <v>38</v>
      </c>
    </row>
    <row r="79" spans="1:15" s="29" customFormat="1" ht="12.75">
      <c r="A79" s="31" t="s">
        <v>182</v>
      </c>
      <c r="B79" s="18"/>
      <c r="C79" s="13" t="s">
        <v>197</v>
      </c>
      <c r="D79" s="18" t="s">
        <v>43</v>
      </c>
      <c r="E79" s="18" t="s">
        <v>180</v>
      </c>
      <c r="F79" s="18" t="s">
        <v>181</v>
      </c>
      <c r="G79" s="18" t="s">
        <v>69</v>
      </c>
      <c r="H79" s="16">
        <f t="shared" si="1"/>
        <v>30000</v>
      </c>
      <c r="I79" s="90">
        <v>30000</v>
      </c>
      <c r="J79" s="16"/>
      <c r="K79" s="19"/>
      <c r="L79" s="19"/>
      <c r="M79" s="19"/>
      <c r="N79" s="19"/>
      <c r="O79" s="13"/>
    </row>
    <row r="80" spans="1:15" s="29" customFormat="1" ht="19.5" customHeight="1">
      <c r="A80" s="31" t="s">
        <v>8</v>
      </c>
      <c r="B80" s="18"/>
      <c r="C80" s="13" t="s">
        <v>197</v>
      </c>
      <c r="D80" s="18" t="s">
        <v>43</v>
      </c>
      <c r="E80" s="18" t="s">
        <v>100</v>
      </c>
      <c r="F80" s="18" t="s">
        <v>126</v>
      </c>
      <c r="G80" s="18" t="s">
        <v>77</v>
      </c>
      <c r="H80" s="16">
        <f t="shared" si="1"/>
        <v>378900</v>
      </c>
      <c r="I80" s="90">
        <v>378900</v>
      </c>
      <c r="J80" s="16"/>
      <c r="K80" s="19" t="s">
        <v>38</v>
      </c>
      <c r="L80" s="19" t="s">
        <v>38</v>
      </c>
      <c r="M80" s="19" t="s">
        <v>38</v>
      </c>
      <c r="N80" s="19" t="s">
        <v>38</v>
      </c>
      <c r="O80" s="13" t="s">
        <v>38</v>
      </c>
    </row>
    <row r="81" spans="1:15" s="29" customFormat="1" ht="15.75" customHeight="1">
      <c r="A81" s="31" t="s">
        <v>125</v>
      </c>
      <c r="B81" s="18"/>
      <c r="C81" s="13" t="s">
        <v>197</v>
      </c>
      <c r="D81" s="18" t="s">
        <v>43</v>
      </c>
      <c r="E81" s="18" t="s">
        <v>100</v>
      </c>
      <c r="F81" s="18" t="s">
        <v>126</v>
      </c>
      <c r="G81" s="18" t="s">
        <v>133</v>
      </c>
      <c r="H81" s="16">
        <f t="shared" si="1"/>
        <v>0</v>
      </c>
      <c r="I81" s="90">
        <v>0</v>
      </c>
      <c r="J81" s="16"/>
      <c r="K81" s="19"/>
      <c r="L81" s="19"/>
      <c r="M81" s="19"/>
      <c r="N81" s="19"/>
      <c r="O81" s="13"/>
    </row>
    <row r="82" spans="1:15" s="29" customFormat="1" ht="20.25" customHeight="1">
      <c r="A82" s="31" t="s">
        <v>125</v>
      </c>
      <c r="B82" s="18"/>
      <c r="C82" s="13" t="s">
        <v>197</v>
      </c>
      <c r="D82" s="18" t="s">
        <v>43</v>
      </c>
      <c r="E82" s="18" t="s">
        <v>100</v>
      </c>
      <c r="F82" s="18" t="s">
        <v>126</v>
      </c>
      <c r="G82" s="18" t="s">
        <v>127</v>
      </c>
      <c r="H82" s="16">
        <f t="shared" si="1"/>
        <v>20000</v>
      </c>
      <c r="I82" s="90">
        <v>20000</v>
      </c>
      <c r="J82" s="16"/>
      <c r="K82" s="19"/>
      <c r="L82" s="19"/>
      <c r="M82" s="19"/>
      <c r="N82" s="19"/>
      <c r="O82" s="13"/>
    </row>
    <row r="83" spans="1:15" s="29" customFormat="1" ht="12.75">
      <c r="A83" s="31" t="s">
        <v>8</v>
      </c>
      <c r="B83" s="18"/>
      <c r="C83" s="13" t="s">
        <v>197</v>
      </c>
      <c r="D83" s="18" t="s">
        <v>43</v>
      </c>
      <c r="E83" s="18" t="s">
        <v>100</v>
      </c>
      <c r="F83" s="18" t="s">
        <v>72</v>
      </c>
      <c r="G83" s="18" t="s">
        <v>78</v>
      </c>
      <c r="H83" s="16">
        <f t="shared" si="1"/>
        <v>0</v>
      </c>
      <c r="I83" s="16">
        <v>0</v>
      </c>
      <c r="J83" s="16"/>
      <c r="K83" s="19" t="s">
        <v>38</v>
      </c>
      <c r="L83" s="19" t="s">
        <v>38</v>
      </c>
      <c r="M83" s="19" t="s">
        <v>38</v>
      </c>
      <c r="N83" s="19" t="s">
        <v>38</v>
      </c>
      <c r="O83" s="13" t="s">
        <v>38</v>
      </c>
    </row>
    <row r="84" spans="1:15" s="29" customFormat="1" ht="12.75">
      <c r="A84" s="31" t="s">
        <v>9</v>
      </c>
      <c r="B84" s="18"/>
      <c r="C84" s="13" t="s">
        <v>197</v>
      </c>
      <c r="D84" s="18" t="s">
        <v>43</v>
      </c>
      <c r="E84" s="18" t="s">
        <v>63</v>
      </c>
      <c r="F84" s="18" t="s">
        <v>73</v>
      </c>
      <c r="G84" s="18" t="s">
        <v>69</v>
      </c>
      <c r="H84" s="16">
        <f t="shared" si="1"/>
        <v>15000</v>
      </c>
      <c r="I84" s="16">
        <v>15000</v>
      </c>
      <c r="J84" s="16"/>
      <c r="K84" s="19" t="s">
        <v>38</v>
      </c>
      <c r="L84" s="19" t="s">
        <v>38</v>
      </c>
      <c r="M84" s="19" t="s">
        <v>38</v>
      </c>
      <c r="N84" s="19" t="s">
        <v>38</v>
      </c>
      <c r="O84" s="13" t="s">
        <v>38</v>
      </c>
    </row>
    <row r="85" spans="1:15" s="29" customFormat="1" ht="21" customHeight="1">
      <c r="A85" s="31" t="s">
        <v>175</v>
      </c>
      <c r="B85" s="18"/>
      <c r="C85" s="13" t="s">
        <v>197</v>
      </c>
      <c r="D85" s="18" t="s">
        <v>43</v>
      </c>
      <c r="E85" s="18" t="s">
        <v>100</v>
      </c>
      <c r="F85" s="18" t="s">
        <v>174</v>
      </c>
      <c r="G85" s="18" t="s">
        <v>69</v>
      </c>
      <c r="H85" s="16">
        <f t="shared" si="1"/>
        <v>50000</v>
      </c>
      <c r="I85" s="91">
        <v>50000</v>
      </c>
      <c r="J85" s="16"/>
      <c r="K85" s="19"/>
      <c r="L85" s="19"/>
      <c r="M85" s="19"/>
      <c r="N85" s="19"/>
      <c r="O85" s="13"/>
    </row>
    <row r="86" spans="1:15" s="29" customFormat="1" ht="24.75" customHeight="1">
      <c r="A86" s="31" t="s">
        <v>171</v>
      </c>
      <c r="B86" s="18"/>
      <c r="C86" s="13" t="s">
        <v>197</v>
      </c>
      <c r="D86" s="18" t="s">
        <v>43</v>
      </c>
      <c r="E86" s="18" t="s">
        <v>100</v>
      </c>
      <c r="F86" s="18" t="s">
        <v>172</v>
      </c>
      <c r="G86" s="18" t="s">
        <v>69</v>
      </c>
      <c r="H86" s="16">
        <f t="shared" si="1"/>
        <v>80000</v>
      </c>
      <c r="I86" s="91">
        <f>15000+65000</f>
        <v>80000</v>
      </c>
      <c r="J86" s="16"/>
      <c r="K86" s="19"/>
      <c r="L86" s="19"/>
      <c r="M86" s="19"/>
      <c r="N86" s="19"/>
      <c r="O86" s="13"/>
    </row>
    <row r="87" spans="1:15" s="29" customFormat="1" ht="24.75" customHeight="1">
      <c r="A87" s="31" t="s">
        <v>177</v>
      </c>
      <c r="B87" s="18"/>
      <c r="C87" s="13" t="s">
        <v>197</v>
      </c>
      <c r="D87" s="18" t="s">
        <v>43</v>
      </c>
      <c r="E87" s="18" t="s">
        <v>100</v>
      </c>
      <c r="F87" s="18" t="s">
        <v>176</v>
      </c>
      <c r="G87" s="18" t="s">
        <v>69</v>
      </c>
      <c r="H87" s="16">
        <f t="shared" si="1"/>
        <v>0</v>
      </c>
      <c r="I87" s="91">
        <v>0</v>
      </c>
      <c r="J87" s="16"/>
      <c r="K87" s="19"/>
      <c r="L87" s="19"/>
      <c r="M87" s="19"/>
      <c r="N87" s="19"/>
      <c r="O87" s="13"/>
    </row>
    <row r="88" spans="1:15" s="29" customFormat="1" ht="15.75" customHeight="1">
      <c r="A88" s="547" t="s">
        <v>206</v>
      </c>
      <c r="B88" s="548"/>
      <c r="C88" s="434" t="s">
        <v>330</v>
      </c>
      <c r="D88" s="55"/>
      <c r="E88" s="55"/>
      <c r="F88" s="55"/>
      <c r="G88" s="55"/>
      <c r="H88" s="56">
        <f>I88</f>
        <v>148000</v>
      </c>
      <c r="I88" s="67">
        <f>I89</f>
        <v>148000</v>
      </c>
      <c r="J88" s="56"/>
      <c r="K88" s="405"/>
      <c r="L88" s="67"/>
      <c r="M88" s="67"/>
      <c r="N88" s="67"/>
      <c r="O88" s="13"/>
    </row>
    <row r="89" spans="1:15" s="29" customFormat="1" ht="25.5" customHeight="1">
      <c r="A89" s="138" t="s">
        <v>7</v>
      </c>
      <c r="B89" s="137"/>
      <c r="C89" s="64" t="s">
        <v>330</v>
      </c>
      <c r="D89" s="13" t="s">
        <v>43</v>
      </c>
      <c r="E89" s="64" t="s">
        <v>357</v>
      </c>
      <c r="F89" s="64" t="s">
        <v>193</v>
      </c>
      <c r="G89" s="64" t="s">
        <v>69</v>
      </c>
      <c r="H89" s="51" t="str">
        <f>K89</f>
        <v>х</v>
      </c>
      <c r="I89" s="19">
        <v>148000</v>
      </c>
      <c r="J89" s="51"/>
      <c r="K89" s="128" t="s">
        <v>38</v>
      </c>
      <c r="L89" s="51"/>
      <c r="M89" s="51"/>
      <c r="N89" s="19" t="s">
        <v>38</v>
      </c>
      <c r="O89" s="13"/>
    </row>
    <row r="90" spans="1:15" s="29" customFormat="1" ht="23.25" customHeight="1">
      <c r="A90" s="585" t="s">
        <v>98</v>
      </c>
      <c r="B90" s="586"/>
      <c r="C90" s="432" t="s">
        <v>205</v>
      </c>
      <c r="D90" s="431"/>
      <c r="E90" s="56"/>
      <c r="F90" s="11"/>
      <c r="G90" s="11"/>
      <c r="H90" s="56">
        <f>K90</f>
        <v>1503400</v>
      </c>
      <c r="I90" s="11"/>
      <c r="J90" s="11"/>
      <c r="K90" s="422">
        <f>K91</f>
        <v>1503400</v>
      </c>
      <c r="L90" s="11"/>
      <c r="M90" s="11"/>
      <c r="N90" s="11" t="s">
        <v>62</v>
      </c>
      <c r="O90" s="19"/>
    </row>
    <row r="91" spans="1:15" s="29" customFormat="1" ht="23.25" customHeight="1">
      <c r="A91" s="429" t="s">
        <v>7</v>
      </c>
      <c r="B91" s="19"/>
      <c r="C91" s="19" t="s">
        <v>205</v>
      </c>
      <c r="D91" s="19" t="s">
        <v>43</v>
      </c>
      <c r="E91" s="19" t="s">
        <v>99</v>
      </c>
      <c r="F91" s="19" t="s">
        <v>71</v>
      </c>
      <c r="G91" s="19" t="s">
        <v>69</v>
      </c>
      <c r="H91" s="19">
        <f>K91</f>
        <v>1503400</v>
      </c>
      <c r="I91" s="19" t="s">
        <v>38</v>
      </c>
      <c r="J91" s="19"/>
      <c r="K91" s="423">
        <v>1503400</v>
      </c>
      <c r="L91" s="19" t="s">
        <v>38</v>
      </c>
      <c r="M91" s="19" t="s">
        <v>38</v>
      </c>
      <c r="N91" s="19" t="s">
        <v>38</v>
      </c>
      <c r="O91" s="13"/>
    </row>
    <row r="92" spans="1:15" s="29" customFormat="1" ht="36" customHeight="1">
      <c r="A92" s="424" t="s">
        <v>108</v>
      </c>
      <c r="B92" s="425"/>
      <c r="C92" s="433" t="s">
        <v>334</v>
      </c>
      <c r="D92" s="428"/>
      <c r="E92" s="428"/>
      <c r="F92" s="428"/>
      <c r="G92" s="428"/>
      <c r="H92" s="67">
        <f>K92</f>
        <v>24000</v>
      </c>
      <c r="I92" s="67"/>
      <c r="J92" s="67"/>
      <c r="K92" s="129">
        <f>K93</f>
        <v>24000</v>
      </c>
      <c r="L92" s="67"/>
      <c r="M92" s="67"/>
      <c r="N92" s="67"/>
      <c r="O92" s="13"/>
    </row>
    <row r="93" spans="1:15" s="29" customFormat="1" ht="21.75" customHeight="1">
      <c r="A93" s="430" t="s">
        <v>7</v>
      </c>
      <c r="B93" s="426"/>
      <c r="C93" s="111" t="s">
        <v>334</v>
      </c>
      <c r="D93" s="411" t="s">
        <v>43</v>
      </c>
      <c r="E93" s="111" t="s">
        <v>105</v>
      </c>
      <c r="F93" s="111" t="s">
        <v>71</v>
      </c>
      <c r="G93" s="111" t="s">
        <v>69</v>
      </c>
      <c r="H93" s="411">
        <f>K93</f>
        <v>24000</v>
      </c>
      <c r="I93" s="411" t="s">
        <v>38</v>
      </c>
      <c r="J93" s="411"/>
      <c r="K93" s="427">
        <v>24000</v>
      </c>
      <c r="L93" s="411"/>
      <c r="M93" s="411"/>
      <c r="N93" s="411" t="s">
        <v>38</v>
      </c>
      <c r="O93" s="13"/>
    </row>
    <row r="94" spans="1:15" s="29" customFormat="1" ht="36" customHeight="1" hidden="1">
      <c r="A94" s="415"/>
      <c r="B94" s="415"/>
      <c r="C94" s="412"/>
      <c r="D94" s="18"/>
      <c r="E94" s="18"/>
      <c r="F94" s="18"/>
      <c r="G94" s="18"/>
      <c r="H94" s="413"/>
      <c r="I94" s="19"/>
      <c r="J94" s="16"/>
      <c r="K94" s="414"/>
      <c r="L94" s="19"/>
      <c r="M94" s="19"/>
      <c r="N94" s="19"/>
      <c r="O94" s="19"/>
    </row>
    <row r="95" spans="1:15" s="29" customFormat="1" ht="36" customHeight="1" hidden="1">
      <c r="A95" s="17"/>
      <c r="B95" s="21"/>
      <c r="C95" s="18"/>
      <c r="D95" s="18"/>
      <c r="E95" s="18"/>
      <c r="F95" s="18"/>
      <c r="G95" s="18"/>
      <c r="H95" s="16"/>
      <c r="I95" s="19"/>
      <c r="J95" s="16"/>
      <c r="K95" s="130"/>
      <c r="L95" s="19"/>
      <c r="M95" s="19"/>
      <c r="N95" s="19"/>
      <c r="O95" s="19"/>
    </row>
    <row r="96" spans="1:15" s="29" customFormat="1" ht="36" customHeight="1" hidden="1">
      <c r="A96" s="17"/>
      <c r="B96" s="21"/>
      <c r="C96" s="18"/>
      <c r="D96" s="18"/>
      <c r="E96" s="18"/>
      <c r="F96" s="18"/>
      <c r="G96" s="18"/>
      <c r="H96" s="16"/>
      <c r="I96" s="19"/>
      <c r="J96" s="16"/>
      <c r="K96" s="130"/>
      <c r="L96" s="19"/>
      <c r="M96" s="19"/>
      <c r="N96" s="19"/>
      <c r="O96" s="13"/>
    </row>
    <row r="97" spans="1:15" s="29" customFormat="1" ht="36" customHeight="1" hidden="1">
      <c r="A97" s="17"/>
      <c r="B97" s="21"/>
      <c r="C97" s="18"/>
      <c r="D97" s="18"/>
      <c r="E97" s="18"/>
      <c r="F97" s="18"/>
      <c r="G97" s="18"/>
      <c r="H97" s="16"/>
      <c r="I97" s="19"/>
      <c r="J97" s="16"/>
      <c r="K97" s="130"/>
      <c r="L97" s="19"/>
      <c r="M97" s="19"/>
      <c r="N97" s="19"/>
      <c r="O97" s="13"/>
    </row>
    <row r="98" spans="1:15" s="29" customFormat="1" ht="36" customHeight="1" hidden="1">
      <c r="A98" s="17"/>
      <c r="B98" s="21"/>
      <c r="C98" s="18"/>
      <c r="D98" s="18"/>
      <c r="E98" s="18"/>
      <c r="F98" s="18"/>
      <c r="G98" s="18"/>
      <c r="H98" s="16"/>
      <c r="I98" s="19"/>
      <c r="J98" s="16"/>
      <c r="K98" s="130"/>
      <c r="L98" s="19"/>
      <c r="M98" s="19"/>
      <c r="N98" s="19"/>
      <c r="O98" s="13"/>
    </row>
    <row r="99" spans="1:15" s="29" customFormat="1" ht="36" customHeight="1" hidden="1">
      <c r="A99" s="31"/>
      <c r="B99" s="18"/>
      <c r="C99" s="18"/>
      <c r="D99" s="18"/>
      <c r="E99" s="18"/>
      <c r="F99" s="18"/>
      <c r="G99" s="18"/>
      <c r="H99" s="16"/>
      <c r="I99" s="19"/>
      <c r="J99" s="19"/>
      <c r="K99" s="130"/>
      <c r="L99" s="19"/>
      <c r="M99" s="19"/>
      <c r="N99" s="19"/>
      <c r="O99" s="13"/>
    </row>
    <row r="100" spans="1:15" s="29" customFormat="1" ht="36" customHeight="1" hidden="1">
      <c r="A100" s="31"/>
      <c r="B100" s="18"/>
      <c r="C100" s="18"/>
      <c r="D100" s="18"/>
      <c r="E100" s="18"/>
      <c r="F100" s="18"/>
      <c r="G100" s="18"/>
      <c r="H100" s="16"/>
      <c r="I100" s="19"/>
      <c r="J100" s="19"/>
      <c r="K100" s="130"/>
      <c r="L100" s="19"/>
      <c r="M100" s="19"/>
      <c r="N100" s="19"/>
      <c r="O100" s="13"/>
    </row>
    <row r="101" spans="1:15" s="29" customFormat="1" ht="36" customHeight="1" hidden="1">
      <c r="A101" s="415"/>
      <c r="B101" s="18"/>
      <c r="C101" s="83"/>
      <c r="D101" s="18"/>
      <c r="E101" s="18"/>
      <c r="F101" s="18"/>
      <c r="G101" s="18"/>
      <c r="H101" s="413"/>
      <c r="I101" s="19"/>
      <c r="J101" s="19"/>
      <c r="K101" s="414"/>
      <c r="L101" s="19"/>
      <c r="M101" s="19"/>
      <c r="N101" s="19"/>
      <c r="O101" s="19"/>
    </row>
    <row r="102" spans="1:15" s="29" customFormat="1" ht="36" customHeight="1" hidden="1">
      <c r="A102" s="31"/>
      <c r="B102" s="18"/>
      <c r="C102" s="18"/>
      <c r="D102" s="18"/>
      <c r="E102" s="18"/>
      <c r="F102" s="18"/>
      <c r="G102" s="18"/>
      <c r="H102" s="16"/>
      <c r="I102" s="19"/>
      <c r="J102" s="19"/>
      <c r="K102" s="130"/>
      <c r="L102" s="19"/>
      <c r="M102" s="19"/>
      <c r="N102" s="19"/>
      <c r="O102" s="13"/>
    </row>
    <row r="103" spans="1:15" s="29" customFormat="1" ht="36" customHeight="1" hidden="1">
      <c r="A103" s="31"/>
      <c r="B103" s="18"/>
      <c r="C103" s="18"/>
      <c r="D103" s="18"/>
      <c r="E103" s="18"/>
      <c r="F103" s="18"/>
      <c r="G103" s="18"/>
      <c r="H103" s="16"/>
      <c r="I103" s="19"/>
      <c r="J103" s="19"/>
      <c r="K103" s="130"/>
      <c r="L103" s="19"/>
      <c r="M103" s="19"/>
      <c r="N103" s="19"/>
      <c r="O103" s="13"/>
    </row>
    <row r="104" spans="1:15" s="29" customFormat="1" ht="36" customHeight="1" hidden="1">
      <c r="A104" s="415"/>
      <c r="B104" s="415"/>
      <c r="C104" s="412"/>
      <c r="D104" s="18"/>
      <c r="E104" s="18"/>
      <c r="F104" s="18"/>
      <c r="G104" s="18"/>
      <c r="H104" s="413"/>
      <c r="I104" s="16"/>
      <c r="J104" s="16"/>
      <c r="K104" s="413"/>
      <c r="L104" s="16"/>
      <c r="M104" s="16"/>
      <c r="N104" s="19"/>
      <c r="O104" s="19"/>
    </row>
    <row r="105" spans="1:15" s="29" customFormat="1" ht="36" customHeight="1" hidden="1">
      <c r="A105" s="31"/>
      <c r="B105" s="18"/>
      <c r="C105" s="18"/>
      <c r="D105" s="18"/>
      <c r="E105" s="18"/>
      <c r="F105" s="18"/>
      <c r="G105" s="18"/>
      <c r="H105" s="16"/>
      <c r="I105" s="19"/>
      <c r="J105" s="16"/>
      <c r="K105" s="19"/>
      <c r="L105" s="16"/>
      <c r="M105" s="16"/>
      <c r="N105" s="19"/>
      <c r="O105" s="13"/>
    </row>
    <row r="106" spans="1:15" s="29" customFormat="1" ht="36" customHeight="1" hidden="1">
      <c r="A106" s="47"/>
      <c r="B106" s="18"/>
      <c r="C106" s="420"/>
      <c r="D106" s="18"/>
      <c r="E106" s="420"/>
      <c r="F106" s="420"/>
      <c r="G106" s="420"/>
      <c r="H106" s="16"/>
      <c r="I106" s="19"/>
      <c r="J106" s="19"/>
      <c r="K106" s="19"/>
      <c r="L106" s="19"/>
      <c r="M106" s="19"/>
      <c r="N106" s="19"/>
      <c r="O106" s="13"/>
    </row>
    <row r="107" spans="1:15" s="29" customFormat="1" ht="36" customHeight="1" hidden="1">
      <c r="A107" s="47"/>
      <c r="B107" s="18"/>
      <c r="C107" s="420"/>
      <c r="D107" s="18"/>
      <c r="E107" s="420"/>
      <c r="F107" s="420"/>
      <c r="G107" s="420"/>
      <c r="H107" s="16"/>
      <c r="I107" s="19"/>
      <c r="J107" s="19"/>
      <c r="K107" s="19"/>
      <c r="L107" s="19"/>
      <c r="M107" s="19"/>
      <c r="N107" s="19"/>
      <c r="O107" s="13"/>
    </row>
    <row r="108" spans="1:15" s="29" customFormat="1" ht="36" customHeight="1" hidden="1">
      <c r="A108" s="47"/>
      <c r="B108" s="18"/>
      <c r="C108" s="420"/>
      <c r="D108" s="18"/>
      <c r="E108" s="420"/>
      <c r="F108" s="420"/>
      <c r="G108" s="420"/>
      <c r="H108" s="16"/>
      <c r="I108" s="19"/>
      <c r="J108" s="19"/>
      <c r="K108" s="19"/>
      <c r="L108" s="19"/>
      <c r="M108" s="19"/>
      <c r="N108" s="19"/>
      <c r="O108" s="13"/>
    </row>
    <row r="109" spans="1:15" s="29" customFormat="1" ht="36" customHeight="1" hidden="1">
      <c r="A109" s="31"/>
      <c r="B109" s="18"/>
      <c r="C109" s="18"/>
      <c r="D109" s="18"/>
      <c r="E109" s="18"/>
      <c r="F109" s="18"/>
      <c r="G109" s="18"/>
      <c r="H109" s="16"/>
      <c r="I109" s="19"/>
      <c r="J109" s="19"/>
      <c r="K109" s="19"/>
      <c r="L109" s="19"/>
      <c r="M109" s="19"/>
      <c r="N109" s="19"/>
      <c r="O109" s="13"/>
    </row>
    <row r="110" spans="1:15" s="29" customFormat="1" ht="36" customHeight="1" hidden="1">
      <c r="A110" s="31"/>
      <c r="B110" s="18"/>
      <c r="C110" s="421"/>
      <c r="D110" s="18"/>
      <c r="E110" s="421"/>
      <c r="F110" s="421"/>
      <c r="G110" s="421"/>
      <c r="H110" s="16"/>
      <c r="I110" s="19"/>
      <c r="J110" s="19"/>
      <c r="K110" s="19"/>
      <c r="L110" s="19"/>
      <c r="M110" s="19"/>
      <c r="N110" s="19"/>
      <c r="O110" s="13"/>
    </row>
    <row r="111" spans="1:15" s="29" customFormat="1" ht="36" customHeight="1" hidden="1">
      <c r="A111" s="31"/>
      <c r="B111" s="18"/>
      <c r="C111" s="421"/>
      <c r="D111" s="18"/>
      <c r="E111" s="421"/>
      <c r="F111" s="421"/>
      <c r="G111" s="421"/>
      <c r="H111" s="16"/>
      <c r="I111" s="19"/>
      <c r="J111" s="19"/>
      <c r="K111" s="19"/>
      <c r="L111" s="19"/>
      <c r="M111" s="19"/>
      <c r="N111" s="19"/>
      <c r="O111" s="13"/>
    </row>
    <row r="112" spans="1:15" s="29" customFormat="1" ht="36" customHeight="1" hidden="1">
      <c r="A112" s="415"/>
      <c r="B112" s="18"/>
      <c r="C112" s="412"/>
      <c r="D112" s="18"/>
      <c r="E112" s="18"/>
      <c r="F112" s="18"/>
      <c r="G112" s="18"/>
      <c r="H112" s="413"/>
      <c r="I112" s="19"/>
      <c r="J112" s="16"/>
      <c r="K112" s="416"/>
      <c r="L112" s="19"/>
      <c r="M112" s="19"/>
      <c r="N112" s="19"/>
      <c r="O112" s="19"/>
    </row>
    <row r="113" spans="1:15" s="29" customFormat="1" ht="36" customHeight="1" hidden="1">
      <c r="A113" s="31"/>
      <c r="B113" s="18"/>
      <c r="C113" s="18"/>
      <c r="D113" s="18"/>
      <c r="E113" s="18"/>
      <c r="F113" s="18"/>
      <c r="G113" s="18"/>
      <c r="H113" s="16"/>
      <c r="I113" s="19"/>
      <c r="J113" s="16"/>
      <c r="K113" s="19"/>
      <c r="L113" s="19"/>
      <c r="M113" s="19"/>
      <c r="N113" s="19"/>
      <c r="O113" s="13"/>
    </row>
    <row r="114" spans="1:15" s="29" customFormat="1" ht="36" customHeight="1" hidden="1">
      <c r="A114" s="415"/>
      <c r="B114" s="18"/>
      <c r="C114" s="412"/>
      <c r="D114" s="18"/>
      <c r="E114" s="18"/>
      <c r="F114" s="18"/>
      <c r="G114" s="18"/>
      <c r="H114" s="413"/>
      <c r="I114" s="416"/>
      <c r="J114" s="413"/>
      <c r="K114" s="416"/>
      <c r="L114" s="19"/>
      <c r="M114" s="19"/>
      <c r="N114" s="19"/>
      <c r="O114" s="19"/>
    </row>
    <row r="115" spans="1:15" s="29" customFormat="1" ht="36" customHeight="1" hidden="1">
      <c r="A115" s="31"/>
      <c r="B115" s="18"/>
      <c r="C115" s="18"/>
      <c r="D115" s="18"/>
      <c r="E115" s="18"/>
      <c r="F115" s="18"/>
      <c r="G115" s="83"/>
      <c r="H115" s="16"/>
      <c r="I115" s="19"/>
      <c r="J115" s="16"/>
      <c r="K115" s="19"/>
      <c r="L115" s="19"/>
      <c r="M115" s="19"/>
      <c r="N115" s="19"/>
      <c r="O115" s="13"/>
    </row>
    <row r="116" spans="1:21" s="29" customFormat="1" ht="36" customHeight="1" hidden="1">
      <c r="A116" s="419"/>
      <c r="B116" s="83"/>
      <c r="C116" s="417"/>
      <c r="D116" s="418"/>
      <c r="E116" s="418"/>
      <c r="F116" s="418"/>
      <c r="G116" s="418"/>
      <c r="H116" s="413"/>
      <c r="I116" s="416"/>
      <c r="J116" s="413"/>
      <c r="K116" s="413"/>
      <c r="L116" s="416"/>
      <c r="M116" s="416"/>
      <c r="N116" s="416"/>
      <c r="O116" s="416"/>
      <c r="U116" s="87"/>
    </row>
    <row r="117" spans="1:15" s="29" customFormat="1" ht="36" customHeight="1" hidden="1">
      <c r="A117" s="31"/>
      <c r="B117" s="18"/>
      <c r="C117" s="18"/>
      <c r="D117" s="18"/>
      <c r="E117" s="18"/>
      <c r="F117" s="18"/>
      <c r="G117" s="18"/>
      <c r="H117" s="16"/>
      <c r="I117" s="19"/>
      <c r="J117" s="16"/>
      <c r="K117" s="16"/>
      <c r="L117" s="19"/>
      <c r="M117" s="19"/>
      <c r="N117" s="19"/>
      <c r="O117" s="13"/>
    </row>
    <row r="118" spans="1:15" s="29" customFormat="1" ht="36" customHeight="1" hidden="1">
      <c r="A118" s="419"/>
      <c r="B118" s="83"/>
      <c r="C118" s="417"/>
      <c r="D118" s="418"/>
      <c r="E118" s="418"/>
      <c r="F118" s="418"/>
      <c r="G118" s="418"/>
      <c r="H118" s="413"/>
      <c r="I118" s="416"/>
      <c r="J118" s="413"/>
      <c r="K118" s="413"/>
      <c r="L118" s="416"/>
      <c r="M118" s="416"/>
      <c r="N118" s="416"/>
      <c r="O118" s="416"/>
    </row>
    <row r="119" spans="1:15" s="29" customFormat="1" ht="36" customHeight="1" hidden="1">
      <c r="A119" s="31"/>
      <c r="B119" s="18"/>
      <c r="C119" s="18"/>
      <c r="D119" s="18"/>
      <c r="E119" s="18"/>
      <c r="F119" s="18"/>
      <c r="G119" s="18"/>
      <c r="H119" s="16"/>
      <c r="I119" s="19"/>
      <c r="J119" s="16"/>
      <c r="K119" s="16"/>
      <c r="L119" s="19"/>
      <c r="M119" s="19"/>
      <c r="N119" s="19"/>
      <c r="O119" s="13"/>
    </row>
    <row r="120" spans="1:15" s="29" customFormat="1" ht="36" customHeight="1">
      <c r="A120" s="544" t="s">
        <v>101</v>
      </c>
      <c r="B120" s="545"/>
      <c r="C120" s="32" t="s">
        <v>42</v>
      </c>
      <c r="D120" s="9"/>
      <c r="E120" s="32"/>
      <c r="F120" s="9"/>
      <c r="G120" s="9"/>
      <c r="H120" s="56">
        <f>N120</f>
        <v>716923.85</v>
      </c>
      <c r="I120" s="94"/>
      <c r="J120" s="11"/>
      <c r="K120" s="11"/>
      <c r="L120" s="11"/>
      <c r="M120" s="11"/>
      <c r="N120" s="56">
        <f>SUM(N121:N124)</f>
        <v>716923.85</v>
      </c>
      <c r="O120" s="33"/>
    </row>
    <row r="121" spans="1:15" s="29" customFormat="1" ht="14.25" customHeight="1" hidden="1">
      <c r="A121" s="62" t="s">
        <v>7</v>
      </c>
      <c r="B121" s="50"/>
      <c r="C121" s="50" t="s">
        <v>42</v>
      </c>
      <c r="D121" s="50" t="s">
        <v>43</v>
      </c>
      <c r="E121" s="18" t="s">
        <v>138</v>
      </c>
      <c r="F121" s="18" t="s">
        <v>71</v>
      </c>
      <c r="G121" s="18" t="s">
        <v>69</v>
      </c>
      <c r="H121" s="16">
        <f>N121</f>
        <v>0</v>
      </c>
      <c r="I121" s="19" t="s">
        <v>38</v>
      </c>
      <c r="J121" s="19" t="s">
        <v>38</v>
      </c>
      <c r="K121" s="19" t="s">
        <v>38</v>
      </c>
      <c r="L121" s="19" t="s">
        <v>38</v>
      </c>
      <c r="M121" s="19" t="s">
        <v>38</v>
      </c>
      <c r="N121" s="16"/>
      <c r="O121" s="25"/>
    </row>
    <row r="122" spans="1:15" s="29" customFormat="1" ht="21" customHeight="1">
      <c r="A122" s="31" t="s">
        <v>7</v>
      </c>
      <c r="B122" s="18"/>
      <c r="C122" s="18" t="s">
        <v>42</v>
      </c>
      <c r="D122" s="18" t="s">
        <v>43</v>
      </c>
      <c r="E122" s="18" t="s">
        <v>100</v>
      </c>
      <c r="F122" s="18" t="s">
        <v>71</v>
      </c>
      <c r="G122" s="18" t="s">
        <v>69</v>
      </c>
      <c r="H122" s="16">
        <f>N122</f>
        <v>300000</v>
      </c>
      <c r="I122" s="19" t="s">
        <v>38</v>
      </c>
      <c r="J122" s="19" t="s">
        <v>38</v>
      </c>
      <c r="K122" s="19" t="s">
        <v>38</v>
      </c>
      <c r="L122" s="19" t="s">
        <v>38</v>
      </c>
      <c r="M122" s="19" t="s">
        <v>38</v>
      </c>
      <c r="N122" s="406">
        <v>300000</v>
      </c>
      <c r="O122" s="13" t="s">
        <v>38</v>
      </c>
    </row>
    <row r="123" spans="1:15" s="29" customFormat="1" ht="19.5" customHeight="1">
      <c r="A123" s="31" t="s">
        <v>8</v>
      </c>
      <c r="B123" s="18"/>
      <c r="C123" s="18" t="s">
        <v>42</v>
      </c>
      <c r="D123" s="18" t="s">
        <v>43</v>
      </c>
      <c r="E123" s="18" t="s">
        <v>100</v>
      </c>
      <c r="F123" s="18" t="s">
        <v>174</v>
      </c>
      <c r="G123" s="18" t="s">
        <v>69</v>
      </c>
      <c r="H123" s="16">
        <f>N123</f>
        <v>50000</v>
      </c>
      <c r="I123" s="19" t="s">
        <v>38</v>
      </c>
      <c r="J123" s="19"/>
      <c r="K123" s="19" t="s">
        <v>38</v>
      </c>
      <c r="L123" s="19"/>
      <c r="M123" s="19"/>
      <c r="N123" s="406">
        <v>50000</v>
      </c>
      <c r="O123" s="13"/>
    </row>
    <row r="124" spans="1:15" s="29" customFormat="1" ht="31.5" customHeight="1">
      <c r="A124" s="31" t="s">
        <v>185</v>
      </c>
      <c r="B124" s="18"/>
      <c r="C124" s="18" t="s">
        <v>42</v>
      </c>
      <c r="D124" s="18" t="s">
        <v>43</v>
      </c>
      <c r="E124" s="18" t="s">
        <v>100</v>
      </c>
      <c r="F124" s="18" t="s">
        <v>193</v>
      </c>
      <c r="G124" s="18" t="s">
        <v>69</v>
      </c>
      <c r="H124" s="16">
        <f>N124</f>
        <v>366923.85</v>
      </c>
      <c r="I124" s="19" t="s">
        <v>38</v>
      </c>
      <c r="J124" s="19"/>
      <c r="K124" s="19" t="s">
        <v>38</v>
      </c>
      <c r="L124" s="19"/>
      <c r="M124" s="19"/>
      <c r="N124" s="16">
        <f>6923.85+360000</f>
        <v>366923.85</v>
      </c>
      <c r="O124" s="13"/>
    </row>
    <row r="125" spans="1:15" s="29" customFormat="1" ht="29.25" customHeight="1">
      <c r="A125" s="34" t="s">
        <v>79</v>
      </c>
      <c r="B125" s="35" t="s">
        <v>80</v>
      </c>
      <c r="C125" s="36" t="s">
        <v>38</v>
      </c>
      <c r="D125" s="36" t="s">
        <v>38</v>
      </c>
      <c r="E125" s="36" t="s">
        <v>38</v>
      </c>
      <c r="F125" s="36" t="s">
        <v>38</v>
      </c>
      <c r="G125" s="36" t="s">
        <v>38</v>
      </c>
      <c r="H125" s="85">
        <f>I125+N125+K125</f>
        <v>46072800</v>
      </c>
      <c r="I125" s="85">
        <f>I39-I128</f>
        <v>46072800</v>
      </c>
      <c r="J125" s="85"/>
      <c r="K125" s="85">
        <f>K103+K115</f>
        <v>0</v>
      </c>
      <c r="L125" s="37" t="s">
        <v>38</v>
      </c>
      <c r="M125" s="37" t="s">
        <v>38</v>
      </c>
      <c r="N125" s="85">
        <v>0</v>
      </c>
      <c r="O125" s="28">
        <v>1</v>
      </c>
    </row>
    <row r="126" spans="1:21" s="29" customFormat="1" ht="30" customHeight="1">
      <c r="A126" s="34" t="s">
        <v>81</v>
      </c>
      <c r="B126" s="35" t="s">
        <v>82</v>
      </c>
      <c r="C126" s="36" t="s">
        <v>38</v>
      </c>
      <c r="D126" s="36" t="s">
        <v>38</v>
      </c>
      <c r="E126" s="36" t="s">
        <v>38</v>
      </c>
      <c r="F126" s="36" t="s">
        <v>38</v>
      </c>
      <c r="G126" s="36" t="s">
        <v>38</v>
      </c>
      <c r="H126" s="85">
        <f>H128+H127</f>
        <v>20028257.340000004</v>
      </c>
      <c r="I126" s="85">
        <f>I128+I127</f>
        <v>17783933.490000002</v>
      </c>
      <c r="J126" s="85">
        <f>J128+J127</f>
        <v>0</v>
      </c>
      <c r="K126" s="85">
        <f>K128+K127</f>
        <v>1527400</v>
      </c>
      <c r="L126" s="37"/>
      <c r="M126" s="37"/>
      <c r="N126" s="85">
        <f>N128+N127</f>
        <v>716923.85</v>
      </c>
      <c r="O126" s="28" t="e">
        <f>O128+O127</f>
        <v>#VALUE!</v>
      </c>
      <c r="U126" s="87"/>
    </row>
    <row r="127" spans="1:21" s="29" customFormat="1" ht="26.25" customHeight="1">
      <c r="A127" s="34" t="s">
        <v>83</v>
      </c>
      <c r="B127" s="35" t="s">
        <v>84</v>
      </c>
      <c r="C127" s="36" t="s">
        <v>38</v>
      </c>
      <c r="D127" s="36" t="s">
        <v>38</v>
      </c>
      <c r="E127" s="36" t="s">
        <v>38</v>
      </c>
      <c r="F127" s="36" t="s">
        <v>38</v>
      </c>
      <c r="G127" s="36" t="s">
        <v>38</v>
      </c>
      <c r="H127" s="85">
        <f>I127+N127+K127</f>
        <v>0</v>
      </c>
      <c r="I127" s="85"/>
      <c r="J127" s="85"/>
      <c r="K127" s="85">
        <v>0</v>
      </c>
      <c r="L127" s="37"/>
      <c r="M127" s="37"/>
      <c r="N127" s="85">
        <v>0</v>
      </c>
      <c r="O127" s="28">
        <v>1</v>
      </c>
      <c r="U127" s="87"/>
    </row>
    <row r="128" spans="1:15" s="29" customFormat="1" ht="18.75" customHeight="1">
      <c r="A128" s="34" t="s">
        <v>85</v>
      </c>
      <c r="B128" s="35" t="s">
        <v>86</v>
      </c>
      <c r="C128" s="36" t="s">
        <v>38</v>
      </c>
      <c r="D128" s="36" t="s">
        <v>38</v>
      </c>
      <c r="E128" s="36" t="s">
        <v>38</v>
      </c>
      <c r="F128" s="36" t="s">
        <v>38</v>
      </c>
      <c r="G128" s="36" t="s">
        <v>38</v>
      </c>
      <c r="H128" s="85">
        <f>I128+N128+K128</f>
        <v>20028257.340000004</v>
      </c>
      <c r="I128" s="85">
        <f>I55+I56+I58+I59+I60+I61+I62+I63+I64+I65+I66+I67+I68+I69+I70+I71+I73+I74+I75+I76+I77+I78+I79+I84+I85+I86+I88</f>
        <v>17783933.490000002</v>
      </c>
      <c r="J128" s="85"/>
      <c r="K128" s="85">
        <f>K90+K92</f>
        <v>1527400</v>
      </c>
      <c r="L128" s="37" t="s">
        <v>38</v>
      </c>
      <c r="M128" s="37" t="s">
        <v>38</v>
      </c>
      <c r="N128" s="85">
        <f>N120</f>
        <v>716923.85</v>
      </c>
      <c r="O128" s="28" t="e">
        <f>O121+O122+#REF!+O123+#REF!+#REF!</f>
        <v>#VALUE!</v>
      </c>
    </row>
    <row r="129" spans="1:15" s="29" customFormat="1" ht="18.75" customHeight="1">
      <c r="A129" s="77" t="s">
        <v>87</v>
      </c>
      <c r="B129" s="78" t="s">
        <v>160</v>
      </c>
      <c r="C129" s="79" t="s">
        <v>161</v>
      </c>
      <c r="D129" s="78" t="s">
        <v>43</v>
      </c>
      <c r="E129" s="79" t="s">
        <v>162</v>
      </c>
      <c r="F129" s="79" t="s">
        <v>162</v>
      </c>
      <c r="G129" s="79" t="s">
        <v>160</v>
      </c>
      <c r="H129" s="95"/>
      <c r="I129" s="95">
        <v>0</v>
      </c>
      <c r="J129" s="95"/>
      <c r="K129" s="95"/>
      <c r="L129" s="81" t="s">
        <v>38</v>
      </c>
      <c r="M129" s="81" t="s">
        <v>38</v>
      </c>
      <c r="N129" s="95">
        <v>0</v>
      </c>
      <c r="O129" s="80">
        <v>0</v>
      </c>
    </row>
    <row r="130" spans="1:15" s="29" customFormat="1" ht="17.25" customHeight="1">
      <c r="A130" s="82" t="s">
        <v>88</v>
      </c>
      <c r="B130" s="78" t="s">
        <v>163</v>
      </c>
      <c r="C130" s="79" t="s">
        <v>161</v>
      </c>
      <c r="D130" s="78" t="s">
        <v>43</v>
      </c>
      <c r="E130" s="79" t="s">
        <v>162</v>
      </c>
      <c r="F130" s="79" t="s">
        <v>162</v>
      </c>
      <c r="G130" s="79" t="s">
        <v>163</v>
      </c>
      <c r="H130" s="95"/>
      <c r="I130" s="95">
        <v>0</v>
      </c>
      <c r="J130" s="95"/>
      <c r="K130" s="95"/>
      <c r="L130" s="81" t="s">
        <v>38</v>
      </c>
      <c r="M130" s="81" t="s">
        <v>38</v>
      </c>
      <c r="N130" s="95">
        <v>0</v>
      </c>
      <c r="O130" s="80">
        <v>0</v>
      </c>
    </row>
    <row r="131" spans="1:15" s="29" customFormat="1" ht="13.5" hidden="1">
      <c r="A131" s="77" t="s">
        <v>87</v>
      </c>
      <c r="B131" s="78" t="s">
        <v>160</v>
      </c>
      <c r="C131" s="79" t="s">
        <v>161</v>
      </c>
      <c r="D131" s="78" t="s">
        <v>43</v>
      </c>
      <c r="E131" s="79" t="s">
        <v>162</v>
      </c>
      <c r="F131" s="79" t="s">
        <v>162</v>
      </c>
      <c r="G131" s="79" t="s">
        <v>160</v>
      </c>
      <c r="H131" s="95"/>
      <c r="I131" s="95">
        <v>0</v>
      </c>
      <c r="J131" s="95"/>
      <c r="K131" s="95"/>
      <c r="L131" s="81" t="s">
        <v>38</v>
      </c>
      <c r="M131" s="81" t="s">
        <v>38</v>
      </c>
      <c r="N131" s="95">
        <v>0</v>
      </c>
      <c r="O131" s="80">
        <v>0</v>
      </c>
    </row>
    <row r="132" spans="1:15" s="29" customFormat="1" ht="13.5" hidden="1">
      <c r="A132" s="82" t="s">
        <v>88</v>
      </c>
      <c r="B132" s="78" t="s">
        <v>163</v>
      </c>
      <c r="C132" s="79" t="s">
        <v>161</v>
      </c>
      <c r="D132" s="78" t="s">
        <v>43</v>
      </c>
      <c r="E132" s="79" t="s">
        <v>162</v>
      </c>
      <c r="F132" s="79" t="s">
        <v>162</v>
      </c>
      <c r="G132" s="79" t="s">
        <v>163</v>
      </c>
      <c r="H132" s="95"/>
      <c r="I132" s="95">
        <v>0</v>
      </c>
      <c r="J132" s="95"/>
      <c r="K132" s="95"/>
      <c r="L132" s="81" t="s">
        <v>38</v>
      </c>
      <c r="M132" s="81" t="s">
        <v>38</v>
      </c>
      <c r="N132" s="95">
        <v>0</v>
      </c>
      <c r="O132" s="80">
        <v>0</v>
      </c>
    </row>
    <row r="133" spans="1:15" s="29" customFormat="1" ht="13.5" hidden="1">
      <c r="A133" s="24" t="s">
        <v>89</v>
      </c>
      <c r="B133" s="18" t="s">
        <v>90</v>
      </c>
      <c r="C133" s="38" t="s">
        <v>38</v>
      </c>
      <c r="D133" s="38" t="s">
        <v>38</v>
      </c>
      <c r="E133" s="38" t="s">
        <v>38</v>
      </c>
      <c r="F133" s="38" t="s">
        <v>38</v>
      </c>
      <c r="G133" s="38" t="s">
        <v>38</v>
      </c>
      <c r="H133" s="16">
        <v>0</v>
      </c>
      <c r="I133" s="16">
        <v>0</v>
      </c>
      <c r="J133" s="16"/>
      <c r="K133" s="16"/>
      <c r="L133" s="19" t="s">
        <v>38</v>
      </c>
      <c r="M133" s="19" t="s">
        <v>38</v>
      </c>
      <c r="N133" s="16">
        <v>0</v>
      </c>
      <c r="O133" s="15">
        <v>0</v>
      </c>
    </row>
    <row r="134" spans="1:15" s="29" customFormat="1" ht="13.5" hidden="1">
      <c r="A134" s="24" t="s">
        <v>91</v>
      </c>
      <c r="B134" s="18" t="s">
        <v>92</v>
      </c>
      <c r="C134" s="38" t="s">
        <v>38</v>
      </c>
      <c r="D134" s="38" t="s">
        <v>38</v>
      </c>
      <c r="E134" s="38" t="s">
        <v>38</v>
      </c>
      <c r="F134" s="38" t="s">
        <v>38</v>
      </c>
      <c r="G134" s="38" t="s">
        <v>38</v>
      </c>
      <c r="H134" s="16">
        <v>0</v>
      </c>
      <c r="I134" s="16">
        <v>0</v>
      </c>
      <c r="J134" s="16"/>
      <c r="K134" s="16"/>
      <c r="L134" s="19" t="s">
        <v>38</v>
      </c>
      <c r="M134" s="19" t="s">
        <v>38</v>
      </c>
      <c r="N134" s="16">
        <v>0</v>
      </c>
      <c r="O134" s="15">
        <v>0</v>
      </c>
    </row>
    <row r="135" spans="1:15" s="29" customFormat="1" ht="19.5" customHeight="1">
      <c r="A135" s="39" t="s">
        <v>93</v>
      </c>
      <c r="B135" s="40" t="s">
        <v>94</v>
      </c>
      <c r="C135" s="41" t="s">
        <v>38</v>
      </c>
      <c r="D135" s="41" t="s">
        <v>38</v>
      </c>
      <c r="E135" s="41" t="s">
        <v>38</v>
      </c>
      <c r="F135" s="41" t="s">
        <v>38</v>
      </c>
      <c r="G135" s="41" t="s">
        <v>38</v>
      </c>
      <c r="H135" s="96">
        <f>I135+K135+N135</f>
        <v>213057.34</v>
      </c>
      <c r="I135" s="96">
        <v>206133.49</v>
      </c>
      <c r="J135" s="96"/>
      <c r="K135" s="96"/>
      <c r="L135" s="43" t="s">
        <v>38</v>
      </c>
      <c r="M135" s="43" t="s">
        <v>38</v>
      </c>
      <c r="N135" s="96">
        <v>6923.85</v>
      </c>
      <c r="O135" s="42"/>
    </row>
    <row r="136" spans="1:15" s="29" customFormat="1" ht="19.5" customHeight="1">
      <c r="A136" s="24" t="s">
        <v>95</v>
      </c>
      <c r="B136" s="18" t="s">
        <v>96</v>
      </c>
      <c r="C136" s="38" t="s">
        <v>38</v>
      </c>
      <c r="D136" s="38" t="s">
        <v>38</v>
      </c>
      <c r="E136" s="38" t="s">
        <v>38</v>
      </c>
      <c r="F136" s="38" t="s">
        <v>38</v>
      </c>
      <c r="G136" s="38" t="s">
        <v>38</v>
      </c>
      <c r="H136" s="16">
        <v>0</v>
      </c>
      <c r="I136" s="16">
        <v>0</v>
      </c>
      <c r="J136" s="16"/>
      <c r="K136" s="16"/>
      <c r="L136" s="19" t="s">
        <v>38</v>
      </c>
      <c r="M136" s="19" t="s">
        <v>38</v>
      </c>
      <c r="N136" s="16">
        <v>0</v>
      </c>
      <c r="O136" s="15">
        <v>0</v>
      </c>
    </row>
    <row r="137" s="2" customFormat="1" ht="12.75">
      <c r="I137" s="92"/>
    </row>
    <row r="138" spans="1:9" s="2" customFormat="1" ht="13.5">
      <c r="A138" s="44" t="s">
        <v>97</v>
      </c>
      <c r="H138" s="54"/>
      <c r="I138" s="92"/>
    </row>
    <row r="139" spans="1:9" s="2" customFormat="1" ht="13.5">
      <c r="A139" s="44"/>
      <c r="I139" s="92"/>
    </row>
    <row r="140" spans="1:9" s="2" customFormat="1" ht="19.5" customHeight="1">
      <c r="A140" s="44" t="s">
        <v>10</v>
      </c>
      <c r="I140" s="92"/>
    </row>
    <row r="141" spans="1:9" s="2" customFormat="1" ht="13.5">
      <c r="A141" s="44" t="s">
        <v>11</v>
      </c>
      <c r="I141" s="92"/>
    </row>
    <row r="142" spans="1:9" s="2" customFormat="1" ht="13.5">
      <c r="A142" s="44"/>
      <c r="I142" s="92"/>
    </row>
    <row r="143" spans="1:9" s="2" customFormat="1" ht="12.75">
      <c r="A143" s="72"/>
      <c r="H143" s="54"/>
      <c r="I143" s="92"/>
    </row>
    <row r="144" spans="1:9" s="2" customFormat="1" ht="15">
      <c r="A144" s="45"/>
      <c r="I144" s="92"/>
    </row>
    <row r="145" s="2" customFormat="1" ht="12.75">
      <c r="I145" s="92"/>
    </row>
    <row r="146" s="2" customFormat="1" ht="12.75">
      <c r="I146" s="92"/>
    </row>
    <row r="147" s="2" customFormat="1" ht="12.75">
      <c r="I147" s="92"/>
    </row>
    <row r="148" s="2" customFormat="1" ht="12.75">
      <c r="I148" s="92"/>
    </row>
    <row r="149" s="2" customFormat="1" ht="12.75">
      <c r="I149" s="92"/>
    </row>
    <row r="150" s="2" customFormat="1" ht="12.75">
      <c r="I150" s="92"/>
    </row>
    <row r="151" s="2" customFormat="1" ht="12.75">
      <c r="I151" s="92"/>
    </row>
    <row r="152" s="2" customFormat="1" ht="12.75">
      <c r="I152" s="92"/>
    </row>
    <row r="153" s="2" customFormat="1" ht="12.75">
      <c r="I153" s="92"/>
    </row>
    <row r="154" s="2" customFormat="1" ht="12.75">
      <c r="I154" s="92"/>
    </row>
    <row r="155" s="2" customFormat="1" ht="12.75">
      <c r="I155" s="92"/>
    </row>
    <row r="156" s="2" customFormat="1" ht="12.75">
      <c r="I156" s="92"/>
    </row>
    <row r="157" s="2" customFormat="1" ht="12.75">
      <c r="I157" s="92"/>
    </row>
    <row r="158" s="2" customFormat="1" ht="12.75">
      <c r="I158" s="92"/>
    </row>
    <row r="159" s="2" customFormat="1" ht="12.75">
      <c r="I159" s="92"/>
    </row>
    <row r="160" s="2" customFormat="1" ht="12.75">
      <c r="I160" s="92"/>
    </row>
    <row r="161" s="2" customFormat="1" ht="12.75">
      <c r="I161" s="92"/>
    </row>
    <row r="162" s="2" customFormat="1" ht="12.75">
      <c r="I162" s="92"/>
    </row>
    <row r="163" s="2" customFormat="1" ht="12.75">
      <c r="I163" s="92"/>
    </row>
    <row r="164" s="2" customFormat="1" ht="12.75">
      <c r="I164" s="92"/>
    </row>
    <row r="165" s="2" customFormat="1" ht="12.75">
      <c r="I165" s="92"/>
    </row>
    <row r="166" s="2" customFormat="1" ht="12.75">
      <c r="I166" s="92"/>
    </row>
    <row r="167" s="2" customFormat="1" ht="12.75">
      <c r="I167" s="92"/>
    </row>
    <row r="168" s="2" customFormat="1" ht="12.75">
      <c r="I168" s="92"/>
    </row>
    <row r="169" s="2" customFormat="1" ht="12.75">
      <c r="I169" s="92"/>
    </row>
    <row r="170" s="2" customFormat="1" ht="12.75">
      <c r="I170" s="92"/>
    </row>
    <row r="171" s="2" customFormat="1" ht="12.75">
      <c r="I171" s="92"/>
    </row>
    <row r="172" s="2" customFormat="1" ht="12.75">
      <c r="I172" s="92"/>
    </row>
    <row r="173" s="2" customFormat="1" ht="12.75">
      <c r="I173" s="92"/>
    </row>
    <row r="174" s="2" customFormat="1" ht="12.75">
      <c r="I174" s="92"/>
    </row>
    <row r="175" s="2" customFormat="1" ht="12.75">
      <c r="I175" s="92"/>
    </row>
    <row r="176" s="2" customFormat="1" ht="12.75">
      <c r="I176" s="92"/>
    </row>
    <row r="177" s="2" customFormat="1" ht="12.75">
      <c r="I177" s="92"/>
    </row>
    <row r="178" s="2" customFormat="1" ht="12.75">
      <c r="I178" s="92"/>
    </row>
    <row r="179" s="2" customFormat="1" ht="12.75">
      <c r="I179" s="92"/>
    </row>
    <row r="180" s="2" customFormat="1" ht="12.75">
      <c r="I180" s="92"/>
    </row>
  </sheetData>
  <sheetProtection/>
  <mergeCells count="84">
    <mergeCell ref="G46:G48"/>
    <mergeCell ref="F76:F77"/>
    <mergeCell ref="G58:G59"/>
    <mergeCell ref="G52:G54"/>
    <mergeCell ref="F49:F51"/>
    <mergeCell ref="G49:G51"/>
    <mergeCell ref="F52:F54"/>
    <mergeCell ref="G76:G77"/>
    <mergeCell ref="F46:F48"/>
    <mergeCell ref="G68:G70"/>
    <mergeCell ref="A120:B120"/>
    <mergeCell ref="A88:B88"/>
    <mergeCell ref="A72:B72"/>
    <mergeCell ref="A76:A77"/>
    <mergeCell ref="E76:E77"/>
    <mergeCell ref="A90:B90"/>
    <mergeCell ref="D76:D77"/>
    <mergeCell ref="A16:A19"/>
    <mergeCell ref="D16:D19"/>
    <mergeCell ref="A28:A30"/>
    <mergeCell ref="B28:B30"/>
    <mergeCell ref="C28:C30"/>
    <mergeCell ref="D20:D21"/>
    <mergeCell ref="A20:A21"/>
    <mergeCell ref="A31:A35"/>
    <mergeCell ref="E49:E51"/>
    <mergeCell ref="A49:A51"/>
    <mergeCell ref="D49:D51"/>
    <mergeCell ref="A52:A54"/>
    <mergeCell ref="A55:A56"/>
    <mergeCell ref="D55:D56"/>
    <mergeCell ref="D52:D54"/>
    <mergeCell ref="E52:E54"/>
    <mergeCell ref="E46:E48"/>
    <mergeCell ref="J15:J16"/>
    <mergeCell ref="G16:G17"/>
    <mergeCell ref="F16:F17"/>
    <mergeCell ref="H4:O4"/>
    <mergeCell ref="H5:H6"/>
    <mergeCell ref="I5:O5"/>
    <mergeCell ref="N6:O6"/>
    <mergeCell ref="E16:E17"/>
    <mergeCell ref="B10:B14"/>
    <mergeCell ref="C11:C13"/>
    <mergeCell ref="E11:E13"/>
    <mergeCell ref="F11:F13"/>
    <mergeCell ref="F20:F21"/>
    <mergeCell ref="B15:B21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E55:E56"/>
    <mergeCell ref="G60:G62"/>
    <mergeCell ref="F28:F30"/>
    <mergeCell ref="F31:F35"/>
    <mergeCell ref="A45:B45"/>
    <mergeCell ref="A46:A48"/>
    <mergeCell ref="D46:D48"/>
    <mergeCell ref="E58:E59"/>
    <mergeCell ref="D60:D62"/>
    <mergeCell ref="E60:E62"/>
    <mergeCell ref="A68:A70"/>
    <mergeCell ref="D68:D70"/>
    <mergeCell ref="E68:E70"/>
    <mergeCell ref="F68:F70"/>
    <mergeCell ref="G4:G6"/>
    <mergeCell ref="F55:F56"/>
    <mergeCell ref="A60:A62"/>
    <mergeCell ref="F58:F59"/>
    <mergeCell ref="G55:G56"/>
    <mergeCell ref="G65:G66"/>
    <mergeCell ref="F65:F66"/>
    <mergeCell ref="A57:A58"/>
    <mergeCell ref="F60:F62"/>
    <mergeCell ref="A65:A66"/>
    <mergeCell ref="D65:D66"/>
    <mergeCell ref="E65:E66"/>
    <mergeCell ref="D58:D59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43.50390625" style="0" customWidth="1"/>
    <col min="2" max="2" width="50.125" style="0" customWidth="1"/>
  </cols>
  <sheetData>
    <row r="1" s="98" customFormat="1" ht="13.5">
      <c r="B1" s="99" t="s">
        <v>106</v>
      </c>
    </row>
    <row r="2" s="98" customFormat="1" ht="60.75" customHeight="1">
      <c r="B2" s="100" t="s">
        <v>186</v>
      </c>
    </row>
    <row r="3" s="98" customFormat="1" ht="33" customHeight="1">
      <c r="B3" s="101" t="s">
        <v>335</v>
      </c>
    </row>
    <row r="4" spans="1:2" s="98" customFormat="1" ht="33" customHeight="1">
      <c r="A4" s="101"/>
      <c r="B4" s="101"/>
    </row>
    <row r="5" spans="1:2" s="98" customFormat="1" ht="33" customHeight="1">
      <c r="A5" s="101"/>
      <c r="B5" s="101"/>
    </row>
    <row r="6" spans="1:2" s="98" customFormat="1" ht="33" customHeight="1">
      <c r="A6" s="101"/>
      <c r="B6" s="101"/>
    </row>
    <row r="7" spans="1:2" s="98" customFormat="1" ht="33" customHeight="1">
      <c r="A7" s="101"/>
      <c r="B7" s="101"/>
    </row>
    <row r="8" spans="1:2" s="98" customFormat="1" ht="33" customHeight="1">
      <c r="A8" s="101"/>
      <c r="B8" s="101"/>
    </row>
    <row r="9" spans="1:2" ht="28.5" customHeight="1">
      <c r="A9" s="588"/>
      <c r="B9" s="588"/>
    </row>
    <row r="10" spans="1:5" ht="15">
      <c r="A10" s="589" t="s">
        <v>107</v>
      </c>
      <c r="B10" s="589"/>
      <c r="C10" s="102"/>
      <c r="D10" s="102"/>
      <c r="E10" s="102"/>
    </row>
    <row r="11" spans="1:5" ht="15">
      <c r="A11" s="589" t="s">
        <v>184</v>
      </c>
      <c r="B11" s="589"/>
      <c r="C11" s="102"/>
      <c r="D11" s="102"/>
      <c r="E11" s="102"/>
    </row>
    <row r="12" spans="1:5" ht="60" customHeight="1">
      <c r="A12" s="590" t="s">
        <v>336</v>
      </c>
      <c r="B12" s="590"/>
      <c r="C12" s="102"/>
      <c r="D12" s="102"/>
      <c r="E12" s="102"/>
    </row>
    <row r="13" spans="1:2" ht="26.25" customHeight="1">
      <c r="A13" s="587"/>
      <c r="B13" s="587"/>
    </row>
  </sheetData>
  <sheetProtection/>
  <mergeCells count="5">
    <mergeCell ref="A13:B13"/>
    <mergeCell ref="A9:B9"/>
    <mergeCell ref="A10:B10"/>
    <mergeCell ref="A11:B11"/>
    <mergeCell ref="A12:B12"/>
  </mergeCells>
  <printOptions/>
  <pageMargins left="0.9055118110236221" right="0" top="0.7480314960629921" bottom="0.7480314960629921" header="0.31496062992125984" footer="0.31496062992125984"/>
  <pageSetup horizontalDpi="600" verticalDpi="600" orientation="portrait" paperSize="9" scale="77" r:id="rId1"/>
  <colBreaks count="1" manualBreakCount="1">
    <brk id="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buhgalter3</dc:creator>
  <cp:keywords/>
  <dc:description/>
  <cp:lastModifiedBy>User</cp:lastModifiedBy>
  <cp:lastPrinted>2020-01-21T09:57:13Z</cp:lastPrinted>
  <dcterms:created xsi:type="dcterms:W3CDTF">2012-12-29T08:09:26Z</dcterms:created>
  <dcterms:modified xsi:type="dcterms:W3CDTF">2020-05-25T12:38:44Z</dcterms:modified>
  <cp:category/>
  <cp:version/>
  <cp:contentType/>
  <cp:contentStatus/>
</cp:coreProperties>
</file>